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2315" windowHeight="9435" tabRatio="711" activeTab="0"/>
  </bookViews>
  <sheets>
    <sheet name="HOME" sheetId="1" r:id="rId1"/>
    <sheet name="SIRubrics" sheetId="2" r:id="rId2"/>
    <sheet name="SIIRubrics" sheetId="3" r:id="rId3"/>
    <sheet name="SIIIRubrics" sheetId="4" r:id="rId4"/>
    <sheet name="SIVRubrics" sheetId="5" r:id="rId5"/>
    <sheet name="SVRubrics" sheetId="6" r:id="rId6"/>
    <sheet name="SVIRubrics" sheetId="7" r:id="rId7"/>
    <sheet name="SVIIRubrics" sheetId="8" r:id="rId8"/>
    <sheet name="StGrRubrics" sheetId="9" r:id="rId9"/>
    <sheet name="LoGrRubrics" sheetId="10" r:id="rId10"/>
    <sheet name="Calculator" sheetId="11" r:id="rId11"/>
  </sheets>
  <definedNames>
    <definedName name="level">'Calculator'!$E$6:$F$106</definedName>
    <definedName name="local">'Calculator'!#REF!</definedName>
    <definedName name="_xlnm.Print_Area" localSheetId="10">'Calculator'!$A$2:$J$106</definedName>
    <definedName name="_xlnm.Print_Area" localSheetId="0">'HOME'!$A$1:$R$32</definedName>
    <definedName name="_xlnm.Print_Area" localSheetId="9">'LoGrRubrics'!$A$1:$G$21</definedName>
    <definedName name="_xlnm.Print_Area" localSheetId="3">'SIIIRubrics'!$A$1:$G$56</definedName>
    <definedName name="_xlnm.Print_Area" localSheetId="2">'SIIRubrics'!$A$1:$G$53</definedName>
    <definedName name="_xlnm.Print_Area" localSheetId="1">'SIRubrics'!$A$1:$G$50</definedName>
    <definedName name="_xlnm.Print_Area" localSheetId="4">'SIVRubrics'!$A$1:$G$42</definedName>
    <definedName name="_xlnm.Print_Area" localSheetId="8">'StGrRubrics'!$A$2:$G$6</definedName>
    <definedName name="_xlnm.Print_Area" localSheetId="7">'SVIIRubrics'!$A$1:$G$39</definedName>
    <definedName name="_xlnm.Print_Area" localSheetId="6">'SVIRubrics'!$A$1:$G$52</definedName>
    <definedName name="_xlnm.Print_Area" localSheetId="5">'SVRubrics'!$A$1:$G$46</definedName>
    <definedName name="scale">'Calculator'!$A$6:$B$82</definedName>
    <definedName name="SchoolName">#REF!</definedName>
    <definedName name="Z_940869A6_46FC_4C13_B1D6_4A88A1F5B7A0_.wvu.PrintArea" localSheetId="2" hidden="1">'SIIRubrics'!$A$41:$G$49</definedName>
    <definedName name="Z_940869A6_46FC_4C13_B1D6_4A88A1F5B7A0_.wvu.PrintArea" localSheetId="1" hidden="1">'SIRubrics'!$A$38:$G$46</definedName>
  </definedNames>
  <calcPr fullCalcOnLoad="1"/>
</workbook>
</file>

<file path=xl/comments1.xml><?xml version="1.0" encoding="utf-8"?>
<comments xmlns="http://schemas.openxmlformats.org/spreadsheetml/2006/main">
  <authors>
    <author>John Mahar</author>
  </authors>
  <commentList>
    <comment ref="C9" authorId="0">
      <text>
        <r>
          <rPr>
            <sz val="9"/>
            <rFont val="Tahoma"/>
            <family val="2"/>
          </rPr>
          <t xml:space="preserve">Must evaluate at least one indicator in each standard
</t>
        </r>
      </text>
    </comment>
    <comment ref="C10" authorId="0">
      <text>
        <r>
          <rPr>
            <sz val="9"/>
            <rFont val="Tahoma"/>
            <family val="2"/>
          </rPr>
          <t xml:space="preserve">Must evaluate at least one indicator in each standard
</t>
        </r>
      </text>
    </comment>
    <comment ref="C11" authorId="0">
      <text>
        <r>
          <rPr>
            <sz val="9"/>
            <rFont val="Tahoma"/>
            <family val="2"/>
          </rPr>
          <t xml:space="preserve">Must evaluate at least one indicator in each standard
</t>
        </r>
      </text>
    </comment>
    <comment ref="C12" authorId="0">
      <text>
        <r>
          <rPr>
            <sz val="9"/>
            <rFont val="Tahoma"/>
            <family val="2"/>
          </rPr>
          <t xml:space="preserve">Must evaluate at least one indicator in each standard
</t>
        </r>
      </text>
    </comment>
    <comment ref="C13" authorId="0">
      <text>
        <r>
          <rPr>
            <sz val="9"/>
            <rFont val="Tahoma"/>
            <family val="2"/>
          </rPr>
          <t xml:space="preserve">Must evaluate at least one indicator in each standard
</t>
        </r>
      </text>
    </comment>
    <comment ref="C14" authorId="0">
      <text>
        <r>
          <rPr>
            <sz val="9"/>
            <rFont val="Tahoma"/>
            <family val="2"/>
          </rPr>
          <t xml:space="preserve">Must evaluate at least one indicator in each standard
</t>
        </r>
      </text>
    </comment>
    <comment ref="C15" authorId="0">
      <text>
        <r>
          <rPr>
            <sz val="9"/>
            <rFont val="Tahoma"/>
            <family val="2"/>
          </rPr>
          <t xml:space="preserve">Must evaluate at least one indicator in each standard
</t>
        </r>
      </text>
    </comment>
  </commentList>
</comments>
</file>

<file path=xl/sharedStrings.xml><?xml version="1.0" encoding="utf-8"?>
<sst xmlns="http://schemas.openxmlformats.org/spreadsheetml/2006/main" count="1257" uniqueCount="717">
  <si>
    <t>Teacher sets goals to enhance areas of personal strengths or address areas of personal weaknesses in practice. Personal goals are well formulated and improve teaching and learning.  Goals are well formulated with specific student learning needs.</t>
  </si>
  <si>
    <t xml:space="preserve">Gives and receives constructive feedback 
</t>
  </si>
  <si>
    <t xml:space="preserve">Collaborates
</t>
  </si>
  <si>
    <t>Teacher does not give or receive constructive feedback to improve professional practice.</t>
  </si>
  <si>
    <t>Teacher regularly gives, receives and acts upon constructive feedback to improve professional practice. Feedback to colleagues is conveyed in a professional and supportive manner.</t>
  </si>
  <si>
    <t>Teacher regularly gives, receives, and reflects upon constructive feedback to improve professional practice. Feedback to colleagues is conveyed in a professional and supportive manner. Teacher encourages and engages in peer assessment to improve professional practice.</t>
  </si>
  <si>
    <t>Teacher does not collaborate with peers, or interactions are negative.</t>
  </si>
  <si>
    <t xml:space="preserve">Teacher inconsistently collaborates with peers to improve professional practice. </t>
  </si>
  <si>
    <t xml:space="preserve">Teacher regularly collaborates with peers to improve professional practice. </t>
  </si>
  <si>
    <t>Teacher actively and consistently collaborates with peers to improve professional practice.  Teacher assumes leadership roles and works to improve practice on the team.</t>
  </si>
  <si>
    <t xml:space="preserve">Accesses professional memberships and resources
</t>
  </si>
  <si>
    <t xml:space="preserve">Teacher does not belong to any relevant professional organizations. Teacher does not access and/or use professional resources to increase understanding of teaching and learning. </t>
  </si>
  <si>
    <t xml:space="preserve">Teacher belongs to relevant professional organizations and demonstrates new knowledge in professional practice. Teacher regularly accesses and/or uses professional resources to increase understanding of teaching and learning. </t>
  </si>
  <si>
    <t>Teacher belongs to relevant professional organizations and demonstrates new knowledge in professional practice.  Teacher regularly accesses and/or uses professional resources to increase understanding of teaching and learning. Teacher plays leadership role with peers in promoting relevant resources.</t>
  </si>
  <si>
    <t>Teachers manage and perform non-instructional duties in accordance with school district guidelines or other applicable expectations.</t>
  </si>
  <si>
    <t>Teacher Evaluation- summary of summative evaluation.</t>
  </si>
  <si>
    <t xml:space="preserve">Directions:  Only type in Rating and Evidence (green) cells.  </t>
  </si>
  <si>
    <t>Average Element I.1</t>
  </si>
  <si>
    <t>Average Element I.3</t>
  </si>
  <si>
    <t>Average Element I.4</t>
  </si>
  <si>
    <t>Average Element I.5</t>
  </si>
  <si>
    <t>Average Element I.6</t>
  </si>
  <si>
    <t>Directions:  Only type in Rating (green) cell.</t>
  </si>
  <si>
    <t>Average Element II.2</t>
  </si>
  <si>
    <t>Average Element II.3</t>
  </si>
  <si>
    <t>Average Element II.4</t>
  </si>
  <si>
    <t>Average Element II.5</t>
  </si>
  <si>
    <t>Average Element II.6</t>
  </si>
  <si>
    <t>Average Element III.1</t>
  </si>
  <si>
    <t>Average Element III.2</t>
  </si>
  <si>
    <t>Average Element III.3</t>
  </si>
  <si>
    <t>Average Element III.4</t>
  </si>
  <si>
    <t>Average Element III.5</t>
  </si>
  <si>
    <t>Average Element III.6</t>
  </si>
  <si>
    <t>Average Element IV.1</t>
  </si>
  <si>
    <t>Average Element IV.2</t>
  </si>
  <si>
    <t>Average Element IV.3</t>
  </si>
  <si>
    <t>Average Element IV.4</t>
  </si>
  <si>
    <t>Average Element V.1</t>
  </si>
  <si>
    <t>Average Element V.2</t>
  </si>
  <si>
    <t>Average Element V.3</t>
  </si>
  <si>
    <t>Average Element V.4</t>
  </si>
  <si>
    <t>Average Element V.5</t>
  </si>
  <si>
    <t>Average Element VI.1</t>
  </si>
  <si>
    <t>Average Element VI.2</t>
  </si>
  <si>
    <t>Average Element VI.4</t>
  </si>
  <si>
    <t>Average Element VI.5</t>
  </si>
  <si>
    <t>Average Element VII.1</t>
  </si>
  <si>
    <t>Average Element VII.2</t>
  </si>
  <si>
    <t>Average Element VII.3</t>
  </si>
  <si>
    <t>Average Element VII.4</t>
  </si>
  <si>
    <t>Teachers implement instruction that engages and challenges all students to meet or exceed the learning standards.</t>
  </si>
  <si>
    <t xml:space="preserve">Teachers work with all students to create a dynamic learning environment that supports achievement and growth. </t>
  </si>
  <si>
    <t>Teachers use multiple measures to assess and document student growth, evaluate instructional effectiveness, and modify instruction.</t>
  </si>
  <si>
    <t xml:space="preserve">Teachers demonstrate professional responsibility and engage relevant stakeholders to maximize student growth, development, and learning. </t>
  </si>
  <si>
    <t>Teachers set informed goals and strive for continuous professional growth.</t>
  </si>
  <si>
    <t>Average Element II.1</t>
  </si>
  <si>
    <t>75-90</t>
  </si>
  <si>
    <t>18-20</t>
  </si>
  <si>
    <t>91-100</t>
  </si>
  <si>
    <t>Results are well-below state average for similar students (or district goals if no state tests).</t>
  </si>
  <si>
    <t>Results are below state average for similar students (or district goals if no state tests).</t>
  </si>
  <si>
    <t>Results are well-above state average for similar students (or district goals if no state tests).</t>
  </si>
  <si>
    <t>Results meet state average for similar students (or district goals if no state tests).</t>
  </si>
  <si>
    <t>Knowledge of Content and Instructional Planning</t>
  </si>
  <si>
    <t>Element II.1</t>
  </si>
  <si>
    <t>Element II.2</t>
  </si>
  <si>
    <t>Indicator(s) of Element</t>
  </si>
  <si>
    <t>Teacher seamlessly incorporates instructional approaches and technologies to allow students to demonstrate mastery of learning outcomes. Students suggest instructional strategies that will help them demonstrate their own learning.</t>
  </si>
  <si>
    <t>Teacher’s grouping results in students who are not working with the teacher, are not productively engaged in learning and/or exhibit disrespect to the teacher and/or other students.</t>
  </si>
  <si>
    <t>Teacher does not communicate directly with student’s parents, guardians, and/or caregivers to enhance student learning and/or does not accommodate the communication needs of the family.</t>
  </si>
  <si>
    <t>Teacher occasionally communicates directly with student’s parents, guardians, and/or caregivers to enhance student learning. Communication is occasionally modified to meet the needs of the family.</t>
  </si>
  <si>
    <t>Teacher regularly communicates directly with student’s parents, guardians, and/or caregivers to enhance student learning. Communication is frequent and uses multiple modes of contact to accommodate the needs of the family.</t>
  </si>
  <si>
    <t>Teacher communicates directly with student’s parents, guardians, and/or caregivers to enhance student learning. Multiple modes of contact are used to accommodate the needs of the family. Students and parents/guardians initiate communication.</t>
  </si>
  <si>
    <t>Teacher does not incorporate knowledge and understanding of the school community when designing or implementing instruction.</t>
  </si>
  <si>
    <t>Teacher incorporates general knowledge of the school community when planning and implementing instruction.</t>
  </si>
  <si>
    <t>Teacher incorporates detailed and specific knowledge of the school community when planning and implementing instruction, reflecting a deep understanding of the school community. Teacher continuously seeks additional information to impact instruction.</t>
  </si>
  <si>
    <t>Incorporates the knowledge of school community and environmental factors</t>
  </si>
  <si>
    <t>Incorporates multiple perspectives</t>
  </si>
  <si>
    <t>Teachers design relevant instruction that connects students' prior understanding and experiences to new knowledge.</t>
  </si>
  <si>
    <t>Teachers evaluate an utilize curricular materials and other appropriate resources to promote student success in meeting learning goals.</t>
  </si>
  <si>
    <t>Teachers demonstrate knowledge of the content they teach, including relationships among central concepts, tools of inquiry, [and] structures and current developments within their discipline(s).</t>
  </si>
  <si>
    <t>Teachers use research-based practices and evidence of student learning to provide developmentally appropriate and standards-driven instruction that motivates and engages students in learning.</t>
  </si>
  <si>
    <t>Teachers manage the learning environment for the effective operation of the classroom.</t>
  </si>
  <si>
    <t>Updates:</t>
  </si>
  <si>
    <t>Evaluator</t>
  </si>
  <si>
    <t>Date</t>
  </si>
  <si>
    <t>Standards Evaluated</t>
  </si>
  <si>
    <t>Composite of Domain sub groups</t>
  </si>
  <si>
    <t>Professional Educator:</t>
  </si>
  <si>
    <t>Ineffective (1)</t>
  </si>
  <si>
    <t>Developing (2)</t>
  </si>
  <si>
    <t>Effective (3)</t>
  </si>
  <si>
    <t>Highly Effective (4)</t>
  </si>
  <si>
    <t>Average Element I.2</t>
  </si>
  <si>
    <t xml:space="preserve">   </t>
  </si>
  <si>
    <t>I</t>
  </si>
  <si>
    <t>II</t>
  </si>
  <si>
    <t>III</t>
  </si>
  <si>
    <t>IV</t>
  </si>
  <si>
    <t>V</t>
  </si>
  <si>
    <t>VI</t>
  </si>
  <si>
    <t>VII</t>
  </si>
  <si>
    <t>St Gr</t>
  </si>
  <si>
    <t>Composite</t>
  </si>
  <si>
    <t>Teacher designs some learning experiences that connect prior content knowledge to new learning.</t>
  </si>
  <si>
    <t>Teacher designs learning experiences that connect prior content knowledge to new learning within and across disciplines.</t>
  </si>
  <si>
    <t xml:space="preserve">Teacher always reports instances of child abuse, safety violations, bullying and other concerns. </t>
  </si>
  <si>
    <t>Element 1</t>
  </si>
  <si>
    <t>State Growth</t>
  </si>
  <si>
    <t>Knowledge of content and Instructional Planning</t>
  </si>
  <si>
    <t>Teaching Standard</t>
  </si>
  <si>
    <t>Standard Name</t>
  </si>
  <si>
    <t>Rubric  Generated Scores</t>
  </si>
  <si>
    <t>Ineffective</t>
  </si>
  <si>
    <t>Developing</t>
  </si>
  <si>
    <t>Effective</t>
  </si>
  <si>
    <t>Knowledge of Students and Student Learning</t>
  </si>
  <si>
    <t>Instructional Practice</t>
  </si>
  <si>
    <t>Learning Environment</t>
  </si>
  <si>
    <t>Assessment for Student Learning</t>
  </si>
  <si>
    <t>Professional Responsibilities and Collaboration</t>
  </si>
  <si>
    <t>Professional Growth</t>
  </si>
  <si>
    <t>Standard I</t>
  </si>
  <si>
    <t>Element I.1</t>
  </si>
  <si>
    <t>Element I.2</t>
  </si>
  <si>
    <t>Element I.3</t>
  </si>
  <si>
    <t>Teacher does not manage time and/or attendance in adherence with district guidelines, negatively impacting student learning.</t>
  </si>
  <si>
    <t>Teacher usually manages time and/or attendance in adherence with district guidelines. Student learning is not negatively impacted.</t>
  </si>
  <si>
    <t>Teacher does not maintain classroom and/or school resources and materials.</t>
  </si>
  <si>
    <t xml:space="preserve">Teacher always maintains classroom and school resources and materials. Students contribute to their maintenance as appropriate. </t>
  </si>
  <si>
    <t>Teacher occasionally participates in school and district events or does so only when specifically asked or required.</t>
  </si>
  <si>
    <t>Teacher's Signature</t>
  </si>
  <si>
    <t>Evaluator's Signature</t>
  </si>
  <si>
    <t>Teacher communicates purposes of assessments, the assessment criteria or the parameters for success to students, but for some students, the explanation is unclear.</t>
  </si>
  <si>
    <t>Teacher communicates purposes of assessments, the assessment criteria, and the parameters for success, and the explanation is clear to most students.</t>
  </si>
  <si>
    <t>Teacher communicates purposes of assessments, the assessment criteria, and the parameters for success clearly to all students. Students are able to explain purposes and criteria to others.</t>
  </si>
  <si>
    <t xml:space="preserve">Demonstrates ethical, professional behavior
</t>
  </si>
  <si>
    <t xml:space="preserve">Advocates for students 
</t>
  </si>
  <si>
    <t xml:space="preserve">Demonstrates ethical use of information and information technology   </t>
  </si>
  <si>
    <t xml:space="preserve">Completes training to comply with State and local requirements and jurisdictions.      
</t>
  </si>
  <si>
    <t>Teacher interactions with colleagues, students, families and the public are characterized by dishonesty and/or unethical, self-serving conduct. Teacher is not self-reflective and/or unreceptive to feedback as a way to adjust professional behavior.</t>
  </si>
  <si>
    <t>Teacher interactions with colleagues, students, families and the public are usually characterized as honest and ethical. Teacher occasionally self- reflects and/or accepts feedback as a way to adjust professional behavior.</t>
  </si>
  <si>
    <t>Teacher seeks out training opportunities to meet or exceed State and local requirements, and contributes positively to student achievement.</t>
  </si>
  <si>
    <t xml:space="preserve">Supports the school as an organization with a vision and mission </t>
  </si>
  <si>
    <t xml:space="preserve">Participates on an instructional team. </t>
  </si>
  <si>
    <t xml:space="preserve">Collaborates with the larger community </t>
  </si>
  <si>
    <t>Element III.6</t>
  </si>
  <si>
    <t xml:space="preserve">Teachers set high expectations and create challenging learning experiences for students. </t>
  </si>
  <si>
    <t>Teachers explore and use a variety of instructional approaches, resources, and technologies to meet diverse learning needs, engage students and promote achievement.</t>
  </si>
  <si>
    <t>Teacher designs assessments that are not aligned with curricular and instructional goals and do not accurately determine mastery of student skills and knowledge.</t>
  </si>
  <si>
    <t>Teacher designs some assessments that are aligned with curricular and instructional goals and accurately determine mastery of student skills and knowledge.</t>
  </si>
  <si>
    <t>Teacher designs most assessments to align with curricular and instructional goals and to accurately determine mastery of student skills and knowledge.</t>
  </si>
  <si>
    <t xml:space="preserve">Teacher designs all assessments to align with curricular and instructional goals and to accurately determine mastery of each student’s skills and knowledge.  </t>
  </si>
  <si>
    <t>Teacher does not engage students in self-assessment of their learning goals, strategies, or outcomes.</t>
  </si>
  <si>
    <t>Teacher occasionally engages students in self-assessment of their learning goals, strategies, and outcomes.</t>
  </si>
  <si>
    <t>Teacher frequently engages students in self-assessment of their learning goals, strategies, and outcomes.</t>
  </si>
  <si>
    <t>Teacher regularly engages students in self-assessment of their learning goals, strategies, and outcomes and suggests next steps for achieving the learning goals.</t>
  </si>
  <si>
    <t xml:space="preserve">Understands assessment measures and grading procedures
</t>
  </si>
  <si>
    <t xml:space="preserve">Establishes an assessment system
</t>
  </si>
  <si>
    <t>Teacher demonstrates little understanding of student assessment measures, or grading procedures.</t>
  </si>
  <si>
    <t>Teacher demonstrates limited understanding of student assessment measures or grading procedures.</t>
  </si>
  <si>
    <t>Teacher demonstrates understanding of student assessment measures and grading procedures as a means of monitoring student progress.</t>
  </si>
  <si>
    <t>Teacher demonstrates understanding of student assessment measures and grading procedures as means of monitoring progress for individual students.</t>
  </si>
  <si>
    <t>Teacher does not have an overall assessment system in which formative and/or summative data is used to inform instruction.</t>
  </si>
  <si>
    <t>Teacher develops a rudimentary plan for an overall assessment system in which formative and summative data can be used to inform instruction</t>
  </si>
  <si>
    <t>Teacher develops a plan for an overall assessment system in which formative and summative data is used to inform instruction</t>
  </si>
  <si>
    <t xml:space="preserve">Teacher develops a comprehensive plan for an overall assessment system in which formative and summative data is used to inform instruction. The system is reviewed regularly, and adjustments are made as needed. </t>
  </si>
  <si>
    <t xml:space="preserve">Communicates purposes and criteria
</t>
  </si>
  <si>
    <t xml:space="preserve">Provides preparation and practice
</t>
  </si>
  <si>
    <t>Teacher does not communicate purposes of assessments, the assessment criteria or the parameters for success to students.</t>
  </si>
  <si>
    <t>Teacher creates regular opportunities for students to apply disciplinary and cross-disciplinary knowledge to personal experiences and real world problems. Teacher seeks student input prior to planning such learning experiences.</t>
  </si>
  <si>
    <t xml:space="preserve">Designs self-directed learning experiences
</t>
  </si>
  <si>
    <t>Teacher does not design learning experiences that engage students in self-directed learning.</t>
  </si>
  <si>
    <t>Teacher designs limited learning experiences that engage students in self-directed learning.</t>
  </si>
  <si>
    <t>Teacher designs frequent learning experiences that engage students in challenging, self-directed learning.</t>
  </si>
  <si>
    <t xml:space="preserve">Designs instruction using current levels of student understanding 
</t>
  </si>
  <si>
    <t xml:space="preserve">Designs learning experiences using prior knowledge 
</t>
  </si>
  <si>
    <t>Teacher does not use students’ responses to questions, discussion or other work nor considers possible misconceptions when planning instruction.</t>
  </si>
  <si>
    <t>Teacher does not design learning experiences that connect students’ prior content knowledge to new learning.</t>
  </si>
  <si>
    <t>Teacher uses students’ responses to questions, discussion or other work, and may or may not consider common misconceptions when planning instruction.</t>
  </si>
  <si>
    <t>Teacher uses students’ responses to questions, discussion, and other work, and considers common misconceptions when planning instruction.</t>
  </si>
  <si>
    <t>Teacher uses individual students’ responses to questions, discussion, and other work, and routinely considers common misconceptions when planning instruction.</t>
  </si>
  <si>
    <t>Teacher designs learning experiences that connect prior content knowledge to new learning. Teacher plans opportunities for students themselves to make connections to prior learning within and across disciplines.</t>
  </si>
  <si>
    <t>Teacher does not consider time allocations to achieve learning goals.</t>
  </si>
  <si>
    <t>Highly Effective</t>
  </si>
  <si>
    <t>Teacher does not plan instruction that facilitates students’ ability to develop diverse social and cultural perspectives. Instruction is not aligned with 21st Century skills.</t>
  </si>
  <si>
    <t>Teacher directions and procedures are confusing to students. Teacher does not adjust explanation to meet student needs.</t>
  </si>
  <si>
    <t>Teacher ignores students’ questions/comments and/or provides a response that shuts down student learning.</t>
  </si>
  <si>
    <t>Teacher responds to some students’ questions/comments. Response gives students the answer rather than challenge student thinking.</t>
  </si>
  <si>
    <t>Teacher attempts to incorporate instructional approaches and technologies to allow students to demonstrate mastery of learning outcomes, with partially successful results.</t>
  </si>
  <si>
    <t xml:space="preserve">Teacher  incorporates instructional approaches and technologies to allow students to demonstrate mastery of learning outcomes. </t>
  </si>
  <si>
    <t>Teacher acknowledges diversity in the classroom but is inconsistent in using it to enrich the learning environment.</t>
  </si>
  <si>
    <t>Teacher uses multiple measures to determine a summative assessment of student achievement. Teacher consistently uses multiple formats, including available technology, to document student performance.</t>
  </si>
  <si>
    <t>Teacher is unaware of curricular materials and resources that align with student learning standards or is aware but chooses not to use or adapt materials and resources to meet diverse learning needs.</t>
  </si>
  <si>
    <t>Teacher considers time allocations but those times may be either too long or too short to achieve the learning goals.</t>
  </si>
  <si>
    <t>Teacher selects curricular materials and resources that align with student learning standards. Teacher occasionally adapts materials and resources to meet diverse learning needs.</t>
  </si>
  <si>
    <t>Teacher selects curricular materials and resources that align with student learning standards. Teacher regularly adapts materials and resources to meet diverse learning needs.</t>
  </si>
  <si>
    <t xml:space="preserve">Teacher selects a variety of curricular materials and resources that align with student learning standards. Teacher regularly adapts materials to meet diverse learning needs and seeks out additional materials and resources to support student learning. </t>
  </si>
  <si>
    <t>Standard IV</t>
  </si>
  <si>
    <t>Element IV.1</t>
  </si>
  <si>
    <t>Element IV.2</t>
  </si>
  <si>
    <t>Element IV.3</t>
  </si>
  <si>
    <t>Element IV.4</t>
  </si>
  <si>
    <t>Standard V</t>
  </si>
  <si>
    <t>Element V.1</t>
  </si>
  <si>
    <t>Teachers design, adapt, select, and use a range of assessment tools and processes to measure and document student learning and growth.</t>
  </si>
  <si>
    <t>Element V.2</t>
  </si>
  <si>
    <t>Teachers understand, analyze, interpret, and use assessment data to monitor student progress and to plan and differentiate instruction.</t>
  </si>
  <si>
    <t>Element V.3</t>
  </si>
  <si>
    <t>Element V.4</t>
  </si>
  <si>
    <t>Teachers reflect upon and evaluate the effectiveness of their comprehensive assessment system to adjust assessment and plan instruction accordingly.</t>
  </si>
  <si>
    <t>Element V.5</t>
  </si>
  <si>
    <t>Teachers prepare students to understand the format and directions of assessments used and the criteria by which the students will be evaluated.</t>
  </si>
  <si>
    <t>Standard VI</t>
  </si>
  <si>
    <t>Element VI.1</t>
  </si>
  <si>
    <t>Element VI.2</t>
  </si>
  <si>
    <t>Element VI.3</t>
  </si>
  <si>
    <t>Element VI.4</t>
  </si>
  <si>
    <t>Element VI.5</t>
  </si>
  <si>
    <t xml:space="preserve">Teacher interactions with colleagues, students, families and the public are consistently characterized by high standards of honesty, integrity, and ethics. Teacher is self-reflective and uses feedback as a way to adjust professional behavior. </t>
  </si>
  <si>
    <t>Teacher interactions with colleagues, students, families and the public consistently model the highest standards of honesty, integrity, and ethics. Teacher is self-reflective and uses feedback as a way to adjust professional behavior. Teacher seeks out stakeholder feedback on his/her own initiative.</t>
  </si>
  <si>
    <t>Teacher does not advocate to meet the needs of students resulting in some students or groups being ill served.</t>
  </si>
  <si>
    <t xml:space="preserve">Teacher sometimes advocates to meet the needs of students efforts. </t>
  </si>
  <si>
    <t xml:space="preserve">Teacher consistently advocates to meet the students’ needs. </t>
  </si>
  <si>
    <t xml:space="preserve">Teacher is proactive in advocating for students’ needs, and in seeking out resources when necessary. </t>
  </si>
  <si>
    <t>Teacher does not comply with or advocate for the ethical use of information or information technology.</t>
  </si>
  <si>
    <t>Teacher sometimes complies with and advocates for the ethical use of information and information technology.</t>
  </si>
  <si>
    <t>Teacher consistently complies with and advocates for the ethical use of information and information technology.</t>
  </si>
  <si>
    <t xml:space="preserve">Teacher consistently models ethical use of information and information technology, and ensures respect for intellectual property rights, credits sources, and adheres to safe and legal use guidelines. </t>
  </si>
  <si>
    <t>Teacher does not complete trainings to meet State and local requirements.</t>
  </si>
  <si>
    <t xml:space="preserve">Teacher inconsistently completes trainings to meet State and local requirements. </t>
  </si>
  <si>
    <t>Teacher consistently completes trainings to meet State and local requirements.</t>
  </si>
  <si>
    <t>I.1.A</t>
  </si>
  <si>
    <t>I.2.A</t>
  </si>
  <si>
    <t>I.2.B</t>
  </si>
  <si>
    <t>I.3.A</t>
  </si>
  <si>
    <t>I.4.A</t>
  </si>
  <si>
    <t>I.5.A</t>
  </si>
  <si>
    <t>I.5.B</t>
  </si>
  <si>
    <t>I.6.A</t>
  </si>
  <si>
    <t>STANDARDS MAP</t>
  </si>
  <si>
    <t>II.1.A</t>
  </si>
  <si>
    <t>II.1.B</t>
  </si>
  <si>
    <t>II.2.A</t>
  </si>
  <si>
    <t>II.2.B</t>
  </si>
  <si>
    <t>II.2.C</t>
  </si>
  <si>
    <t>II.3.A</t>
  </si>
  <si>
    <t>II.3.B</t>
  </si>
  <si>
    <t>II.4.A</t>
  </si>
  <si>
    <t>II.5.A</t>
  </si>
  <si>
    <t>II.5.B</t>
  </si>
  <si>
    <t>II.6.A</t>
  </si>
  <si>
    <t>II.6.B</t>
  </si>
  <si>
    <t>SR</t>
  </si>
  <si>
    <t>OB</t>
  </si>
  <si>
    <t>EB</t>
  </si>
  <si>
    <t>SS</t>
  </si>
  <si>
    <t>AA</t>
  </si>
  <si>
    <t>Score for this Standard-----------------------------------------&gt;</t>
  </si>
  <si>
    <t>Score for this Standard-------------------------------------------&gt;</t>
  </si>
  <si>
    <t xml:space="preserve">Teacher fails to understand or acknowledge the school’s historical, cultural, political or social context. Teacher does not support the school and district vision and mission and/or engages in practices that are explicitly contrary to the vision and mission. </t>
  </si>
  <si>
    <t xml:space="preserve">Teacher has a general understanding of the school as an organization with an historical, cultural, political and social context, and has a general awareness of the school and district mission and vision, but is inconsistent in supporting or promoting the vision and mission. </t>
  </si>
  <si>
    <t xml:space="preserve">Teacher understands the school as an organization with an historical, cultural, political and social context that influences school policy practices, and the school and district mission and vision. The teacher supports the vision and mission for the purpose of school improvement. </t>
  </si>
  <si>
    <t>Teacher understands the school as an organization with an historical, cultural, political and social context that influences school policy, practices and the school and district mission and vision. The teacher is aware of and actively promotes the school and district mission and vision, and strives to help others understand them.</t>
  </si>
  <si>
    <t>Teachers uphold professional standards of practice and policy as related to students’ rights and teachers’ responsibilities.</t>
  </si>
  <si>
    <t xml:space="preserve">Teachers engage and collaborate with colleagues and the community to develop and sustain a common culture that supports high expectations for student learning. </t>
  </si>
  <si>
    <t xml:space="preserve">Teachers understand and comply with relevant laws and policies as related to students’ rights and teachers’ responsibilities. </t>
  </si>
  <si>
    <t>Teacher does not to collaborate with the larger community to access and/or share learning resources.</t>
  </si>
  <si>
    <t>Teacher frequently collaborates with the larger community to access and share learning resources.</t>
  </si>
  <si>
    <t>Teacher regularly and willingly leads efforts to collaborate with the larger community to access and share learning resources.</t>
  </si>
  <si>
    <t xml:space="preserve">Maintains records 
</t>
  </si>
  <si>
    <t xml:space="preserve">Manages time and attendance 
</t>
  </si>
  <si>
    <t xml:space="preserve">Maintains classroom and school resources and materials
</t>
  </si>
  <si>
    <t xml:space="preserve">Participates in school and district events
</t>
  </si>
  <si>
    <t>Teacher usually maintains classroom and/or school resources and materials.</t>
  </si>
  <si>
    <t>Teacher regularly maintains classroom and school resources.</t>
  </si>
  <si>
    <t>Teacher does not participate in school and district events.</t>
  </si>
  <si>
    <t>Teacher actively volunteers to participate in school and district events, and sometimes assumes a leadership role.</t>
  </si>
  <si>
    <t>Indiator B</t>
  </si>
  <si>
    <t xml:space="preserve">Communicates policies 
</t>
  </si>
  <si>
    <t xml:space="preserve">Maintains confidentiality 
</t>
  </si>
  <si>
    <t xml:space="preserve">Reports concerns
</t>
  </si>
  <si>
    <t>Teacher knowledgably communicates relevant regulations and policies to stakeholders.</t>
  </si>
  <si>
    <t>Teacher is proactive and knowledgeable in communicating relevant regulations and policies to stakeholders.</t>
  </si>
  <si>
    <t>Teacher does not maintain confidentiality regarding student records or information.</t>
  </si>
  <si>
    <t>Teacher inconsistently maintains confidentiality regarding student records and information.</t>
  </si>
  <si>
    <t>Teacher models the maintenance of confidentiality regarding student records and information in a professional manner.</t>
  </si>
  <si>
    <t>Teacher does not report instances of child abuse, safety violations, bullying or other concerns.</t>
  </si>
  <si>
    <t>Teacher always reports instances of child abuse, safety violations, bullying and other concerns, and models appropriate reporting.</t>
  </si>
  <si>
    <t xml:space="preserve">Reflects on evidence of student learning
</t>
  </si>
  <si>
    <t>Teacher does not examine and/or analyze formal and informal evidence of student learning to inform professional growth.</t>
  </si>
  <si>
    <t>Teacher occasionally  examines and/or analyzes formal and informal evidence of student learning; professional growth is only loosely aligned with the needs of students.</t>
  </si>
  <si>
    <t>Teacher regularly examines and analyzes formal and informal evidence of student learning; professional growth is aligned with the needs of students.</t>
  </si>
  <si>
    <t xml:space="preserve">Teacher engages in an ongoing examination and analysis of formal and informal evidence of student learning; professional growth is aligned with the needs of students. The teacher reviews the impact of professional learning on student achievement. </t>
  </si>
  <si>
    <t xml:space="preserve">Sets goals 
</t>
  </si>
  <si>
    <t>Teacher does not set goals to enhance personal strengths or address personal weaknesses in teaching practice.</t>
  </si>
  <si>
    <t xml:space="preserve">Teacher sets goals to enhance areas of personal strengths or address areas of personal weaknesses in practice, however goals are poorly formulated and do not improve teaching and learning. </t>
  </si>
  <si>
    <t>Teacher occasionally collaborates with the larger community to access and share learning resources when invited or required to do so.</t>
  </si>
  <si>
    <t>Teacher does not collect required data and/or records are in disarray, incomplete, or error-filled.</t>
  </si>
  <si>
    <t>Teacher collects required data, monitoring is required to maintain accuracy.</t>
  </si>
  <si>
    <t>Teacher collects required data that is timely and accurately maintained.</t>
  </si>
  <si>
    <t>Teacher’s system for collecting and maintaining required data is highly effective and accurate with students contributing to its operation and maintenance as appropriate.</t>
  </si>
  <si>
    <t>Teacher always manages time and attendance in adherence with district guidelines. Teacher attendance is regular and professional, ensuring uninterrupted student learning.</t>
  </si>
  <si>
    <t>Teacher always manages time and attendance in adherence with district guidelines. Teacher attendance is exemplary; ensuring that student learning is always a priority.</t>
  </si>
  <si>
    <t>Teacher regularly participates in school and district events.</t>
  </si>
  <si>
    <t xml:space="preserve">Teacher does not communicate relevant regulations and policies to stakeholders or is unaware of such policies. </t>
  </si>
  <si>
    <t>Teacher communicates relevant regulations and policies to stakeholders, but may have limited understanding of such policies.</t>
  </si>
  <si>
    <t>Teacher reports instances of child abuse, safety violations, bullying and other concerns but may not be fully aware of regulations and policies.</t>
  </si>
  <si>
    <t xml:space="preserve">Teacher sets goals to enhance areas of personal strengths or address areas of personal weaknesses in practice. Goals are well formulated and improve teaching and learning. </t>
  </si>
  <si>
    <t>Teacher inconsistently gives or receives constructive feedback to improve professional practice.</t>
  </si>
  <si>
    <t xml:space="preserve">Teacher belongs to relevant professional organizations. Teacher occasionally accesses and/or uses professional resources to increase understanding of teaching and learning. </t>
  </si>
  <si>
    <t>Total Average Rubric Score</t>
  </si>
  <si>
    <t>Conversion score for composite</t>
  </si>
  <si>
    <t>Level</t>
  </si>
  <si>
    <t>Composite Score</t>
  </si>
  <si>
    <t>3-8</t>
  </si>
  <si>
    <t>9-17</t>
  </si>
  <si>
    <t>Developing   3-8</t>
  </si>
  <si>
    <t>Effective   9-17</t>
  </si>
  <si>
    <t>Teachers engage and collaborate with colleagues and the community to develop and sustain a common culture that supports high expectations for student learning.</t>
  </si>
  <si>
    <t>Teachers should be able to demonstrate appropriate student growth over the time that students have been entrusted in their care.</t>
  </si>
  <si>
    <t>Teacher maintains confidentiality regarding student records and information in a professional manner.</t>
  </si>
  <si>
    <t>Building:</t>
  </si>
  <si>
    <t>A</t>
  </si>
  <si>
    <t>B</t>
  </si>
  <si>
    <t>C</t>
  </si>
  <si>
    <t>D</t>
  </si>
  <si>
    <t>Score for this Standard------------------------------------------&gt;</t>
  </si>
  <si>
    <t>Score for this Standard------------------------------------&gt;</t>
  </si>
  <si>
    <t>Score for this Standard------------------------------&gt;</t>
  </si>
  <si>
    <t>Score for this Standard---------------------------------------&gt;</t>
  </si>
  <si>
    <t>Score for this Standard-------------------------------------&gt;</t>
  </si>
  <si>
    <t>Ineffective   0-2</t>
  </si>
  <si>
    <t>Highly Effective   18-20</t>
  </si>
  <si>
    <t>MM</t>
  </si>
  <si>
    <t>Rating</t>
  </si>
  <si>
    <t>Teachers evaluate and utilize curricular materials and other appropriate resources to promote student success in meeting learning goals.</t>
  </si>
  <si>
    <t xml:space="preserve">Teachers reflect on their practice to improve instructional effectiveness and guide professional growth. </t>
  </si>
  <si>
    <t>Teachers demonstrate knowledge of child and adolescent development, including students’ cognitive, language, social, emotional, and physical developmental levels.</t>
  </si>
  <si>
    <t xml:space="preserve">Teachers demonstrate knowledge of and are responsive to diverse learning needs, interests, and experiences of all students. </t>
  </si>
  <si>
    <t xml:space="preserve">Teachers demonstrate knowledge of the content they teach, including relationships among central concepts, tools of inquiry, [and] structures and current developments within their discipline(s). </t>
  </si>
  <si>
    <t>Teacher adheres rigidly to an instructional approach, even when a change is clearly needed to allow students to demonstrate mastery of learning outcomes.</t>
  </si>
  <si>
    <t>Indicator A</t>
  </si>
  <si>
    <t>Indicator B</t>
  </si>
  <si>
    <t>Uses strategies to support learning and language acquisition.</t>
  </si>
  <si>
    <t>Uses current research.</t>
  </si>
  <si>
    <t>Teacher designs lessons with few strategies that support student learning and language acquisition needs. Teacher does not adjust instruction.</t>
  </si>
  <si>
    <t>Teacher designs lessons to include some instructional strategies that support the learning and language acquisition needs of some students. Teacher is able to adjust instruction by implementing one or two additional strategies.</t>
  </si>
  <si>
    <t>Teacher designs lessons to include several instructional strategies that support the learning and language acquisition needs of most students. Teacher is able to adjust instruction by adapting and/or adding strategies to meet the needs of specific students.</t>
  </si>
  <si>
    <t>Teacher designs lessons to include several instructional strategies that support the learning and language acquisition needs of each student. Teacher is able to adjust instruction by adapting and/or adding strategies to meet the needs of specific students. Students suggest specific strategies that help them achieve the outcomes of the lesson and teacher supports the students’ suggestions.</t>
  </si>
  <si>
    <t>Teachers communicate and collaborate with students, colleagues, other professionals, and the community to improve practice.</t>
  </si>
  <si>
    <t>Teachers remain current in their knowledge of content and pedagogy by utilizing professional resources.</t>
  </si>
  <si>
    <t xml:space="preserve">Teachers design relevant instruction that connects students’ prior understanding and experiences to new knowledge.  </t>
  </si>
  <si>
    <t>Teacher assigns reasonable time allocations to achieve the learning goals and adjusts if students need more or less time.</t>
  </si>
  <si>
    <t>Teacher assigns reasonable time allocations to achieve the learning goals and adjusts if students need more or less time. Students may request additional or less time to achieve learning goals.</t>
  </si>
  <si>
    <t xml:space="preserve">Engages students
</t>
  </si>
  <si>
    <t>Teacher’s instructional practices  engage students at a low level of cognitive challenge. Students have little interaction with the teacher or with peers.</t>
  </si>
  <si>
    <t>Teacher’s instructional practices engage students at an insufficient level of cognitive challenge.  Students have occasional opportunities to interact with the teacher and/or with peers.</t>
  </si>
  <si>
    <t>Teacher’s instructional practices engage students at an appropriately high level of cognitive challenge. Students have regular and ongoing opportunities to interact with the teacher and with peers.</t>
  </si>
  <si>
    <t>Teacher’s instructional practices engage students at an appropriately high level of cognitive challenge. Students have regular and ongoing opportunities to interact with the teacher and with peers. Students initiate interactions to deepen cognitive engagement.</t>
  </si>
  <si>
    <t xml:space="preserve">Provides directions and procedures
</t>
  </si>
  <si>
    <t xml:space="preserve">Responds to students
</t>
  </si>
  <si>
    <t xml:space="preserve">Communicates content
</t>
  </si>
  <si>
    <t>Teacher directions and procedures are clarified after initial student confusion. Teacher attempts to adjust explanations to meet student needs.</t>
  </si>
  <si>
    <t>Teacher directions and procedures are clear to students. Teacher adjusts explanations to meet student needs.</t>
  </si>
  <si>
    <t>Teacher directions and procedures are clear, complete, and anticipate possible student misunderstanding. Teacher adjusts explanations to meet the needs of individual students.</t>
  </si>
  <si>
    <t>Teacher responds to students’ questions/comments. Responses challenge student thinking.</t>
  </si>
  <si>
    <t>Teacher and students respond to students’ questions/comments. Responses challenge all students’ thinking.</t>
  </si>
  <si>
    <t xml:space="preserve">Articulates measures of success
</t>
  </si>
  <si>
    <t>Teacher does not articulate how success will be measured; students are unaware of the criteria for success.</t>
  </si>
  <si>
    <t>Teacher articulates how success will be measured; students may be confused about the criteria for success.</t>
  </si>
  <si>
    <t xml:space="preserve">Teacher articulates how success will be measured. Students can articulate how their success will be measured and have scoring criteria as a guide. </t>
  </si>
  <si>
    <t>Teacher articulates how success will be measured. Students can articulate how their success will be measured and have scoring criteria and exemplars as models. Students have created or analyzed the success criteria with the teacher.</t>
  </si>
  <si>
    <t xml:space="preserve">Implements strategies for mastery of learning outcomes
</t>
  </si>
  <si>
    <t xml:space="preserve">Provides  opportunities for collaboration
</t>
  </si>
  <si>
    <t xml:space="preserve">Provides synthesis, critical thinking, and problem-solving
</t>
  </si>
  <si>
    <t>The teacher provides few opportunities for students to collaborate with others.</t>
  </si>
  <si>
    <t>The teacher provides occasional opportunities for students to collaborate with others from diverse groups and/or with opposing points of view.</t>
  </si>
  <si>
    <t>Teacher provides few opportunities in written or oral format for students to synthesize, think critically, or problem solve. The teacher does not use the available technology to support instruction.</t>
  </si>
  <si>
    <t>Teacher provides occasional opportunities in written or oral format for students to synthesize, think critically, and problem solve. Teacher and students use the available technology with limited effectiveness.</t>
  </si>
  <si>
    <t>Teacher’s feedback to students is inconsistent in timeliness, frequency and/or relevance. Feedback inconsistently advances student learning.</t>
  </si>
  <si>
    <t>Teacher’s feedback to students is timely, frequent, and relevant. Feedback frequently advances student learning.</t>
  </si>
  <si>
    <t>Local Growth</t>
  </si>
  <si>
    <t>Teachers communicate and collaborate with families, guardians, and caregivers to enhance student development and success.</t>
  </si>
  <si>
    <t>Standard VII</t>
  </si>
  <si>
    <t>Element VII.1</t>
  </si>
  <si>
    <t>Element VII.2</t>
  </si>
  <si>
    <t>Element VII.3</t>
  </si>
  <si>
    <t>Element VII.4</t>
  </si>
  <si>
    <t>Teachers reflect on their practice to improve instructional effectiveness and guide professional growth.</t>
  </si>
  <si>
    <t>Teachers set goals for and engage in ongoing professional development needed to continuously improve teaching competencies.</t>
  </si>
  <si>
    <t>Teacher communicate and collaborate with students, colleagues, other professionals, and the community to improve practice.</t>
  </si>
  <si>
    <t>Teachers remain current in their knowledge of contend and pedagogy by utilizing professional resources.</t>
  </si>
  <si>
    <t>Local Growth Assessment</t>
  </si>
  <si>
    <t>State Growth Assessment</t>
  </si>
  <si>
    <t>Teachers establish goals and expectations for all students that are aligned with learning standards and allow for multiple pathways to achievement.</t>
  </si>
  <si>
    <t>Teacher’s feedback to students is limited, infrequent and/or irrelevant.</t>
  </si>
  <si>
    <t>Teachers acquire knowledge of each student and demonstrate knowledge of student development and learning to promote achievement for all students.</t>
  </si>
  <si>
    <t>Teachers monitor and assess student progress, seek and provide feedback, and adapt instruction to student needs</t>
  </si>
  <si>
    <t xml:space="preserve">Teachers set goals for and engage in ongoing professional development needed to continuously improve teaching competencies. </t>
  </si>
  <si>
    <t>Communicates with parents, guardians, and/or caregivers.</t>
  </si>
  <si>
    <t>Indicator C</t>
  </si>
  <si>
    <t>Indicator D</t>
  </si>
  <si>
    <t xml:space="preserve">Incorporates diverse social and cultural perspectives
</t>
  </si>
  <si>
    <t xml:space="preserve">Incorporates individual and 
collaborative critical thinking and problem solving
</t>
  </si>
  <si>
    <t xml:space="preserve">Incorporates disciplinary and cross-disciplinary learning experiences
</t>
  </si>
  <si>
    <t xml:space="preserve">Teacher plans some instruction to facilitate students’ ability to develop diverse social and cultural perspectives. Instruction may or may not be aligned with 21st Century skills. </t>
  </si>
  <si>
    <t>Teacher plans most instruction to facilitate students’ ability to develop diverse social and cultural perspectives. Teacher incorporates perspectives from a variety of disciplines and embeds interdisciplinary skills in instruction to align with 21st Century Skills.</t>
  </si>
  <si>
    <t>Teacher plans all instruction to facilitate students’ ability to develop diverse social and cultural perspectives. The perspectives are connected to a sequence of learning both in the discipline and related disciplines and align with 21st Century Skills.</t>
  </si>
  <si>
    <t>Teacher does not create learning experiences for students to apply disciplinary and cross-disciplinary knowledge to personal experiences and real world problems.</t>
  </si>
  <si>
    <t>Teacher creates occasional learning experiences for students to apply disciplinary and cross-disciplinary knowledge to personal experiences and real world problems.</t>
  </si>
  <si>
    <t>Teacher creates regular learning experiences for students to apply disciplinary and cross-disciplinary knowledge to personal experiences and real world problems.</t>
  </si>
  <si>
    <t xml:space="preserve">Interactions with students
</t>
  </si>
  <si>
    <t xml:space="preserve">Supports student diversity 
</t>
  </si>
  <si>
    <t xml:space="preserve">Reinforces positive interactions among students
</t>
  </si>
  <si>
    <t>Teacher-student interactions are generally appropriate but may reflect occasional inconsistencies, favoritism, or disregard for students’ cultures. Only some students feel accepted and free to take learning risks.</t>
  </si>
  <si>
    <t>Teacher ignores diversity in the classroom and does not use it to support the learning environment.</t>
  </si>
  <si>
    <t>Teacher acknowledges student diversity and uses it as an opportunity to enrich the learning environment.</t>
  </si>
  <si>
    <t xml:space="preserve">Teacher acknowledges student diversity and uses it as an opportunity to enrich the learning environment. Students take initiative to respect and support diversity. </t>
  </si>
  <si>
    <t>Teacher does not address student interactions that are inappropriate and disrespectful.</t>
  </si>
  <si>
    <t>Teacher inconsistently addresses inappropriate student interactions.</t>
  </si>
  <si>
    <t xml:space="preserve">Teacher ensures that student interactions are generally polite and respectful. Such interactions are appropriate to the age and cultures of the students. </t>
  </si>
  <si>
    <t>Teacher ensures that students demonstrate respect for one another and monitor one another’s treatment of peers.  Students correct classmates respectfully when needed, and assume and demonstrate personal responsibility.</t>
  </si>
  <si>
    <t>III.1.A</t>
  </si>
  <si>
    <t>III.1.B</t>
  </si>
  <si>
    <t>III.1.C</t>
  </si>
  <si>
    <t>III.2.A</t>
  </si>
  <si>
    <t>III.2.B</t>
  </si>
  <si>
    <t>III.2.C</t>
  </si>
  <si>
    <t>III.2.D</t>
  </si>
  <si>
    <t>III.3.A</t>
  </si>
  <si>
    <t>III.3.B</t>
  </si>
  <si>
    <t>III.4.A</t>
  </si>
  <si>
    <t>III.4.B</t>
  </si>
  <si>
    <t>III.5.A</t>
  </si>
  <si>
    <t>III.5.B</t>
  </si>
  <si>
    <t>III.6.A</t>
  </si>
  <si>
    <t>III.6.B</t>
  </si>
  <si>
    <t>IV.1.A</t>
  </si>
  <si>
    <t>IV.1.B</t>
  </si>
  <si>
    <t>IV.1.C</t>
  </si>
  <si>
    <t>IV.2.A</t>
  </si>
  <si>
    <t>IV.2.B</t>
  </si>
  <si>
    <t>IV.3.A</t>
  </si>
  <si>
    <t>IV.3.B</t>
  </si>
  <si>
    <t>IV.4.A</t>
  </si>
  <si>
    <t>IV.4.B</t>
  </si>
  <si>
    <t>IV.4.C</t>
  </si>
  <si>
    <t>V.1.A</t>
  </si>
  <si>
    <t>V.1.B</t>
  </si>
  <si>
    <t>V.1.C</t>
  </si>
  <si>
    <t>V.2.A</t>
  </si>
  <si>
    <t>V.2.B</t>
  </si>
  <si>
    <t>V.3.A</t>
  </si>
  <si>
    <t>V.4.A</t>
  </si>
  <si>
    <t>V.4.B</t>
  </si>
  <si>
    <t>V.5.A</t>
  </si>
  <si>
    <t>V.5.B</t>
  </si>
  <si>
    <t>VI.1.A</t>
  </si>
  <si>
    <t>VI.1.B</t>
  </si>
  <si>
    <t>VI.1.C</t>
  </si>
  <si>
    <t>VI.1.D</t>
  </si>
  <si>
    <t>VI.2.A</t>
  </si>
  <si>
    <t>VI.2.B</t>
  </si>
  <si>
    <t>VI.2.C</t>
  </si>
  <si>
    <t>VI.3.A</t>
  </si>
  <si>
    <t>VI.4.A</t>
  </si>
  <si>
    <t>VI.4.B</t>
  </si>
  <si>
    <t>VI.4.C</t>
  </si>
  <si>
    <t>VI.4.D</t>
  </si>
  <si>
    <t>VI.5.A</t>
  </si>
  <si>
    <t>VI.5.B</t>
  </si>
  <si>
    <t>VI.5.C</t>
  </si>
  <si>
    <t>VI.5.D</t>
  </si>
  <si>
    <t>VII.1.A</t>
  </si>
  <si>
    <t>VII.1.B</t>
  </si>
  <si>
    <t>VII.2.A</t>
  </si>
  <si>
    <t>VII.2.B</t>
  </si>
  <si>
    <t>VII.3.A</t>
  </si>
  <si>
    <t>VII.3.B</t>
  </si>
  <si>
    <t>VII.4.A</t>
  </si>
  <si>
    <t>0-2</t>
  </si>
  <si>
    <t>0-64</t>
  </si>
  <si>
    <t>65-74</t>
  </si>
  <si>
    <t>Teacher incorporates detailed and specific knowledge of the school community when planning and implementing instruction reflecting a deep understanding of the school community.</t>
  </si>
  <si>
    <t xml:space="preserve">Teachers design, adapt, select, and use a range of assessment tools and processes to measure and document student learning and growth.
</t>
  </si>
  <si>
    <t xml:space="preserve">Teachers understand, analyze, interpret, and use assessment data to monitor student progress and to plan and differentiate instruction.
</t>
  </si>
  <si>
    <t xml:space="preserve">Teachers communicate information about various components of the assessment system
</t>
  </si>
  <si>
    <t>Teachers communicate information about various components of the assessment system</t>
  </si>
  <si>
    <t>Points</t>
  </si>
  <si>
    <t xml:space="preserve">Teachers demonstrate knowledge and understanding of technological and information literacy and how they affect student learning.  </t>
  </si>
  <si>
    <t>Teachers demonstrate knowledge of and are responsive to the economic, social, cultural, linguistic, family, and community factors that influence their students’ learning.</t>
  </si>
  <si>
    <t xml:space="preserve">Teachers create a mutually respectful, safe, and supportive learning environment that is inclusive of every student. </t>
  </si>
  <si>
    <t xml:space="preserve">Teachers create an intellectually challenging and stimulating learning environment. </t>
  </si>
  <si>
    <t>Teachers organize and utilize available resources (e.g. physical space, time, people, technology) to create a safe and productive learning environment.</t>
  </si>
  <si>
    <t>Teachers demonstrate knowledge of child and adolescent development, including students' cognitive, language, social, emotional, and physical developmental levels.</t>
  </si>
  <si>
    <t>Teachers demonstrate current, research-based knowledge of learning and language acquisition theories and processes.</t>
  </si>
  <si>
    <t>Element I.4</t>
  </si>
  <si>
    <t>Teachers acquire knowledge of individual students from students, families, guardians, and/or caregivers to enhance student learning.</t>
  </si>
  <si>
    <t>Element I.5</t>
  </si>
  <si>
    <t>Element I.6</t>
  </si>
  <si>
    <t>Standard II</t>
  </si>
  <si>
    <t>Teachers understand how to connect concepts across disciplines and engage learners in critical and innovative thinking and collaborative problem solving related to real world contexts.</t>
  </si>
  <si>
    <t>Element II.3</t>
  </si>
  <si>
    <t>Teachers use a broad range of instructional strategies to make subject matter accessible.</t>
  </si>
  <si>
    <t>Element II.4</t>
  </si>
  <si>
    <t>Element II.5</t>
  </si>
  <si>
    <t>Teachers design relevant instruction and connects student's prior understanding and experiences to new knowledge.</t>
  </si>
  <si>
    <t>Element II.6</t>
  </si>
  <si>
    <t>1=Ineffective  2=Developing  3=Effective  4=Highly Effective</t>
  </si>
  <si>
    <t>Standard III</t>
  </si>
  <si>
    <t>Element III.1</t>
  </si>
  <si>
    <t>Element III.2</t>
  </si>
  <si>
    <t>Teachers communicate clearly and accurately with students to maximize their understanding and learning.</t>
  </si>
  <si>
    <t>Element III.3</t>
  </si>
  <si>
    <t>Element III.4</t>
  </si>
  <si>
    <t>Element III.5</t>
  </si>
  <si>
    <t>Teachers engage students in the development of multi-disciplinary skills, such as communication, collaboration, critical thinking, and use of technology.</t>
  </si>
  <si>
    <t>Average Weighted Rubric Score</t>
  </si>
  <si>
    <t>Trained Evaluator:</t>
  </si>
  <si>
    <t>Grade:</t>
  </si>
  <si>
    <t>Certification:</t>
  </si>
  <si>
    <t>Teacher inconsistently implements classroom safety procedures.</t>
  </si>
  <si>
    <t>Teacher consistently implements classroom safety procedures.</t>
  </si>
  <si>
    <t>Teacher knows and implements classroom safety procedures consistently. Students have internalized the safety procedures.</t>
  </si>
  <si>
    <t>Teacher does not use multiple measures to determine a summative assessment of student achievement. Teacher rarely and/or ineffectively uses multiple formats, including available technology, to document student performance.</t>
  </si>
  <si>
    <t>Teacher uses limited measures to determine a summative assessment of student achievement. Teacher inconsistently uses multiple formats, including available technology, to document student performance.</t>
  </si>
  <si>
    <t>Teacher uses multiple measures to determine a summative assessment of student achievement. Teacher consistently uses multiple formats, including available technology, to document student performance. Students participate in documenting their own performance.</t>
  </si>
  <si>
    <t>Describes and plans using knowledge of developmental characteristics of students</t>
  </si>
  <si>
    <t>Teacher is unable to describe orally or apply in planning, the developmental characteristics of the age group.</t>
  </si>
  <si>
    <t>Teacher describes orally and applies in planning, an accurate knowledge of the typical developmental characteristics of the age group, as well as exceptions to the general patterns.</t>
  </si>
  <si>
    <t>Teacher describes orally and applies in planning, some knowledge of the developmental characteristics of the age group.</t>
  </si>
  <si>
    <t>In addition to accurate knowledge of the typical developmental characteristics of the age group, and exceptions to the general patterns, teacher describes orally and applies in planning the extent to which individual students follow the general patterns and how 21st Century Skills fit into this knowledge base.</t>
  </si>
  <si>
    <t>Teacher cites limited or dated research to plan and explain instructional decisions.</t>
  </si>
  <si>
    <t>Teacher cites current research to plan and explain instructional decisions and seeks out additional research to inform practice.</t>
  </si>
  <si>
    <t>Teacher is unable to cite current research to plan or explain instructional decisions.</t>
  </si>
  <si>
    <t>Teacher cites current research to plan and explain instructional decisions.</t>
  </si>
  <si>
    <t>Plans for student strengths, interests, experiences to meet diverse learning needs of each student</t>
  </si>
  <si>
    <t>Teacher’s plans do not vary or modify instruction to meet the strengths, interests, experiences, or diverse learning needs of students.</t>
  </si>
  <si>
    <t>Teacher’s plans vary or modify instruction to meet the strengths, interests, experiences, and diverse learning needs of some students.</t>
  </si>
  <si>
    <t>Teacher’s plans vary or modify instruction to meet the strengths, interests, experiences, diverse learning needs of most students.</t>
  </si>
  <si>
    <t>Teacher’s plans vary or modify instruction to meet the strengths, interests, experiences, diverse learning needs of each student. Students suggest ways in which the lesson might be modified to advance their own learning and teacher acknowledges the suggestion.</t>
  </si>
  <si>
    <t>Teacher does not consider students’ personal and family experiences when planning delivery of content.</t>
  </si>
  <si>
    <t>Teacher considers students’ personal and family experiences when planning delivery of content by incorporating more than one perspective.</t>
  </si>
  <si>
    <t>Teacher considers students’ personal and family experiences when planning delivery of content by incorporating multiple perspectives.</t>
  </si>
  <si>
    <t>Teacher considers students’ personal and family experiences when planning delivery of content by incorporating multiple perspectives. Students offer their personal perspective as it relates to the content and the teacher incorporates those perspectives in planning.</t>
  </si>
  <si>
    <t>Understands technological literacy and its impact on student  learning</t>
  </si>
  <si>
    <t>Teacher does not plan the use of available technological tools or a variety of communication strategies to engage students or assist them in becoming critical users of quality information. Teacher is unaware of 21st Century Skills.</t>
  </si>
  <si>
    <t>Teacher plans the use of available technological tools and communication strategies to engage some students and/or to assist them in becoming critical users of quality information. Teacher’s knowledge of 21st Century Skills is rudimentary.</t>
  </si>
  <si>
    <t xml:space="preserve">Teacher plans the use of available technological tools and communication strategies to engage most students, and to assist them in becoming critical users of quality information. Teacher’s knowledge of 21st Century Skills is current and embedded in the communication strategies. </t>
  </si>
  <si>
    <t>Teacher plans the use of available technological tools and communication strategies to engage each student. Teacher’s knowledge of 21st Century Skills is current and embedded in the communication strategies. Students contribute to the variety of technological strategies used to engage them in their own learning and become critical users of quality information.</t>
  </si>
  <si>
    <t>Understands key discipline concepts, themes, learning standards and key disciplinary language</t>
  </si>
  <si>
    <t>Teacher does not understand or use in planning the key discipline concepts, themes or learning standards and does not plan for students to use and comprehend key disciplinary language.</t>
  </si>
  <si>
    <t>Teacher has a rudimentary understanding and use in planning of the key discipline concepts and/or themes and occasionally plans instruction that allows students to use and comprehend key disciplinary language.</t>
  </si>
  <si>
    <t>Teacher understands and plans key discipline concepts and themes in the discipline and can relate them to one another. Teacher plans instruction that allows students to be cognitively engaged in their use and comprehension of key disciplinary language</t>
  </si>
  <si>
    <t>Teacher understands and purposefully plans key discipline concepts and themes in the discipline and how they relate within and outside of the discipline. Teacher plans instruction that allows students to be cognitively engaged in the use and comprehension of key disciplinary language in order to enrich learning experiences in the discipline.</t>
  </si>
  <si>
    <t>Uses current developments in pedagogy and content</t>
  </si>
  <si>
    <t>Teacher is not current on content-related pedagogy and is unable to cite current research to explain planned instructional decisions.</t>
  </si>
  <si>
    <t xml:space="preserve">Teacher has a limited understanding of current content-related pedagogy and cites limited or dated research to explain planned instructional decisions. </t>
  </si>
  <si>
    <t>Teacher understands current content- related pedagogy and cites current research to explain planned instructional decisions.</t>
  </si>
  <si>
    <t xml:space="preserve">Teacher understands current content- related pedagogy and cites current research to explain planned instructional decisions. Teacher seeks out new developments to enhance practice.  </t>
  </si>
  <si>
    <t>Teacher does not plan opportunities for students to engage in individual and collaborative critical thinking and problem solving.</t>
  </si>
  <si>
    <t>Teacher plans occasional opportunities for students to engage in individual and collaborative critical thinking and problem solving.</t>
  </si>
  <si>
    <t>Teacher plans frequent opportunities for students to engage in individual and collaborative critical thinking and problem solving that align with 21st Century Skills. The teacher models effective interpersonal skills.</t>
  </si>
  <si>
    <t>Teacher plans on-going opportunities for students to engage in individual and collaborative critical thinking and problem solving that align with 21st Century Skills. The teacher models and encourages effective use of interpersonal skills to build student capacity for collaboration.</t>
  </si>
  <si>
    <t>Designs learning experiences that connect to students’ life experiences</t>
  </si>
  <si>
    <t>Teacher designs learning experiences that do not make connections between content and students’ life experiences or the connections are insensitive and/or inappropriate. Connections to 21st Century skills are absent.</t>
  </si>
  <si>
    <t>Teacher attempts to design learning experiences that make connections between the content and students’ life experiences; some connections may be inappropriate. Occasional connections to 21st Century skills are included.</t>
  </si>
  <si>
    <t>Teacher frequently designs learning experiences that make appropriate connections between the content and students’ life experiences. There are frequent connections to 21st Century skills.</t>
  </si>
  <si>
    <t xml:space="preserve">Teacher frequently designs learning experiences that make appropriate connections between the content and students’ life experiences. Teacher includes suggestions offered by students. 21st Century skills are embedded into each lesson. </t>
  </si>
  <si>
    <t>Teacher designs frequent learning experiences that engage students in challenging, self-directed learning. Teacher seeks student input from students in the design of such experiences.</t>
  </si>
  <si>
    <t>Articulates learning objectives/goals with learning standards</t>
  </si>
  <si>
    <t>Teacher is unable to design learning experiences or articulate how learning objectives are aligned with learning standards and/or how students will achieve the learning goals.</t>
  </si>
  <si>
    <t>Teacher is able to design learning experiences and articulate how some learning objectives are aligned with learning standards and has designed some opportunities for students to achieve the learning goals.</t>
  </si>
  <si>
    <t>Teacher is able to design learning experiences and articulate how the learning objectives align with learning standards and includes several different opportunities for students to achieve the learning goals including application of 21st Century Skills.</t>
  </si>
  <si>
    <t>Teacher is able to design all learning experiences and articulate how the learning objectives are aligned with learning standards and includes several different opportunities for students to achieve the learning goals including application of 21st Century Skills. Students suggest additional ways in which to demonstrate their learning.</t>
  </si>
  <si>
    <t xml:space="preserve">Organizes time </t>
  </si>
  <si>
    <t>Selects materials and resources</t>
  </si>
  <si>
    <t>Aligns instruction to standards</t>
  </si>
  <si>
    <t>Teacher does not implement learning experiences that are aligned with learning standards. Students are unaware of the learning standards.</t>
  </si>
  <si>
    <t>Teacher implements some learning experiences that are aligned with learning standards. Students are aware of the learning standards, but may be unable to clearly convey their relation to the learning experiences.</t>
  </si>
  <si>
    <t>Teacher implements most learning experiences that are aligned with learning standards. Students are aware of the learning standards and can convey how they relate to the learning experiences.</t>
  </si>
  <si>
    <t>Teacher implements all learning experiences that are aligned with learning standards. Students are aware of the learning standards and can convey how they relate to the learning experiences. Students are able to make connections between different learning experiences and learning standards.</t>
  </si>
  <si>
    <t xml:space="preserve">Uses research-based instruction </t>
  </si>
  <si>
    <t>Teacher does not implement research-based instructional practices.</t>
  </si>
  <si>
    <t>Teacher implements some research-based instructional practices.</t>
  </si>
  <si>
    <t>Teacher implements multiple research-based instructional practices.</t>
  </si>
  <si>
    <t xml:space="preserve">Teacher implements multiple research-based instructional practices. Teacher seeks out the newest research to deepen and expand instruction. </t>
  </si>
  <si>
    <t xml:space="preserve">Uses questioning techniques </t>
  </si>
  <si>
    <t>Teacher’s questions are largely closed in nature. Questions do not invite a thoughtful response or further discussion. Techniques result in few students having an opportunity to respond.</t>
  </si>
  <si>
    <t>Teacher’s questions are a combination of open and closed questions. Some questions invite a thoughtful response and/or further discussion. Techniques result in most students having an opportunity to respond.</t>
  </si>
  <si>
    <t>Most of teacher’s questions are open in nature and engage students in deeper thinking and further discussion. Techniques require all students to respond</t>
  </si>
  <si>
    <t>Teacher’s questions are open in nature and challenge students to think and demonstrate reasoning. Techniques require all students to respond. Students formulate many questions to advance their understanding.</t>
  </si>
  <si>
    <t>Teacher’s spoken language is inaudible, and/or written language is illegible. Spoken or written language contains content or serious grammatical errors. Graphic methods are not used or used ineffectively.</t>
  </si>
  <si>
    <t>Teacher’s spoken language is audible, and written language is legible. Content is accurate and grammatical errors are insignificant to student understanding. Graphic methods are used occasionally.</t>
  </si>
  <si>
    <t>Teacher’s spoken and written language is clear. Content and grammar are accurate. Graphic methods are used regularly to enhance content understanding.</t>
  </si>
  <si>
    <t>Teacher’s spoken and written language is clear and expressive. Content and grammar are accurate. Various graphic methods are used regularly to enhance content understanding. Students offer their own graphic representation of the content.</t>
  </si>
  <si>
    <t>Implements challenging learning experiences</t>
  </si>
  <si>
    <t>Teacher articulates low student expectations and does not challenge or support all students through instructional strategies, learning experiences and/or resources.</t>
  </si>
  <si>
    <t>Teacher articulates moderate expectations for most or all students and attempts to challenge and support all students through instructional strategies, learning experiences and/or resources, but efforts are ineffective or limited.</t>
  </si>
  <si>
    <t>Teacher articulates high expectations for all students and persists in seeking approaches to challenge and support all students, drawing on a broad repertoire of strategies, learning experiences, and resources.</t>
  </si>
  <si>
    <t>Teacher articulates high expectations for all students and persists in seeking approaches to challenge and support all students, drawing on a broad repertoire of strategies, experiences, and resources, soliciting additional resources from colleagues and/or the community.</t>
  </si>
  <si>
    <t>Differentiates instruction</t>
  </si>
  <si>
    <t>Teacher uses instructional strategies that are not appropriate to students or to instructional purposes, and do not motivate or cognitively challenge students. There is no attention to 21st Century skills.</t>
  </si>
  <si>
    <t>Teacher uses only some differentiated instructional strategies that are appropriate to students or to the instructional outcomes. Some strategies motivate and represent a moderate cognitive challenge. There is occasional attention to 21st Century skills.</t>
  </si>
  <si>
    <t>Teacher uses differentiated instructional strategies that are appropriate to groups of students and to the instructional outcomes.  Strategies motivate and represent significant cognitive challenge and promote 21st Century Skills.</t>
  </si>
  <si>
    <t xml:space="preserve">Teacher uses differentiated instructional strategies that motivate and engage each student in high-level cognitive activities that reflect instructional outcomes, 21st Century Skills, and are appropriate, for individual and diverse learners. </t>
  </si>
  <si>
    <t>The teacher provides regular opportunities for students to collaborate with others from diverse groups and with opposing points of view.. The teacher models effective interpersonal skills to promote collaborative student learning.</t>
  </si>
  <si>
    <t>The teacher provides regular opportunities for students to collaborate with others from diverse groups and with opposing points of view.  The teacher transparently models and encourages effective use of interpersonal skills to build student capacity for collaboration.  Students themselves ensure that all voices and ideas are heard in the discussion.</t>
  </si>
  <si>
    <t>Teacher provides regular opportunities in written and oral format for students to synthesize, think critically, problem solve and to use available technology in alignment with 21st Century skills.</t>
  </si>
  <si>
    <t xml:space="preserve">Teacher provides regular opportunities in written and oral format for students to synthesize, think critically, problem solve and use available technology in alignment with 21st Century skills. Students initiate collaborative, problem-solving opportunities. </t>
  </si>
  <si>
    <t>Uses formative assessment to monitor and adjust pacing</t>
  </si>
  <si>
    <t>Teacher does not use formative assessment during instruction to monitor student learning. Teacher does not adjust the pace, focus, or delivery of instruction.</t>
  </si>
  <si>
    <t>Teacher occasionally uses formative assessment to monitor student learning. Teacher occasionally uses student progress to adjust the pace, focus, or delivery of instruction with uneven results</t>
  </si>
  <si>
    <t>Teacher frequently uses formative assessment to monitor student learning. Teacher uses student progress to immediately adjust the pace, focus, or delivery of instruction.</t>
  </si>
  <si>
    <t>Teacher always uses a variety of formative assessment to monitor the progress of individual students. Teacher uses student progress to immediately adjust the pace, focus, or delivery of instruction. Students self-assess progress and suggest adjustments to instruction.</t>
  </si>
  <si>
    <t>Provides feedback during and after instruction</t>
  </si>
  <si>
    <t>Teacher’s feedback to students is timely, frequent, and relevant. Feedback consistently advances student learning. Students use the feedback to advance their own learning.</t>
  </si>
  <si>
    <t xml:space="preserve">Teacher interactions, with at least some students, are inappropriate to the age or culture of the students. The classroom climate is not conducive to feeling accepted or free to take learning risks. </t>
  </si>
  <si>
    <t>Teacher-student interactions demonstrate general caring and respect. Interactions are appropriate to the ages and cultures of the students. Teacher creates a safe learning environment where students feel accepted and free to take learning risks.</t>
  </si>
  <si>
    <t>Teacher-student interactions reflect genuine respect, caring, and cultural understanding for individuals as well as groups of students. Teacher creates a safe learning environment where all students feel accepted and free to take learning risks.</t>
  </si>
  <si>
    <t>Promotes student pride in work and accomplishments</t>
  </si>
  <si>
    <t xml:space="preserve">Teacher consistently promotes a sense of pride in student work or accomplishment and creates an environment where all students are expected to express their ideas, take initiative and have high expectations and pride for their own learning and achievement. Students monitor their own progress as they strive to meet challenging learning goals with innovation, flexibility and originality. </t>
  </si>
  <si>
    <t xml:space="preserve">Promotes student curiosity and enthusiasm </t>
  </si>
  <si>
    <t>Teacher conveys a negative attitude, suggesting that learning is not important or has been mandated. Students are not cognitively engaged or enthusiastic about learning.</t>
  </si>
  <si>
    <t>Teacher conveys importance of learning, but with little conviction and only minimal apparent buy-in by the students. Some students are cognitively engaged and enthusiastic.</t>
  </si>
  <si>
    <t>Teacher conveys enthusiasm for learning, and students demonstrate consistent commitment to its value.  Students are cognitively engaged and enthusiastic about appropriately challenging learning.</t>
  </si>
  <si>
    <t>Teacher conveys genuine enthusiasm for learning. Students— through their curiosity, initiative, and active participation— demonstrate enthusiasm for learning.  Students are cognitively engaged and strive to meet challenging learning goals.</t>
  </si>
  <si>
    <t>Teacher does not promote a sense of pride in student work or accomplishment, discourages students from expressing their ideas, and/or initiating their own learning and achievement.  Students are not motivated to complete work or are unwilling to persevere.</t>
  </si>
  <si>
    <t>Teacher inconsistently promotes a sense of pride in student work or accomplishment creates an environment where students express their ideas, take initiative and have high expectations for their own learning and achievement.  Students minimally accept the responsibility to “do good work” but invest little of their energy into its quality.</t>
  </si>
  <si>
    <t>Teacher consistently promotes a sense of pride in student work or accomplishment, creates an environment where students are encouraged to express their ideas, take initiative and have high expectations for their own learning and achievement.  Students accept the teacher’s insistence on work of high quality and demonstrate perseverance.</t>
  </si>
  <si>
    <t>Establishes routines/ procedures/transitions and expectations for student behavior</t>
  </si>
  <si>
    <t xml:space="preserve">The teacher’s routines/ procedures/ transitions and standards of conduct, are chaotic, with much instructional time being lost between activities or lesson segments. Students are confused </t>
  </si>
  <si>
    <t>The teacher’s routines/ procedures/ transitions and standards of conduct are somewhat efficient, resulting in some loss of instructional time. Most students seem to understand them.</t>
  </si>
  <si>
    <t>Teacher’s routines/ procedures/ transitions and standards of conduct occur smoothly, with little loss of instructional time. Students assume some responsibility under teacher direction</t>
  </si>
  <si>
    <t>The teacher and students have established seamless routines/ procedures/ transitions and standards of conduct. They are clear to all students and appear to be internalized. Student assume responsibility in developing routines and standards of conduct, and in ensuring their efficient operation.</t>
  </si>
  <si>
    <t xml:space="preserve">Establishes instructional groups </t>
  </si>
  <si>
    <t>Teacher’s grouping results in students in only some groups being productively engaged in learning while unsupervised by the teacher. Student interactions are generally appropriate but occasionally may reflect disrespect for one another.</t>
  </si>
  <si>
    <t xml:space="preserve">Teacher’s grouping results in small group work being well organized and most students are productively engaged in learning while unsupervised by the teacher. Student interactions are generally polite and respectful. </t>
  </si>
  <si>
    <t xml:space="preserve">Teacher’s grouping results in small group work being well organized and students are productively engaged at all times, with students assuming responsibility for productivity. Students work independently and collaboratively to accomplish goals. Student interactions are consistently polite and respectful. </t>
  </si>
  <si>
    <t xml:space="preserve">Organizes learning environment </t>
  </si>
  <si>
    <t>Teacher has not organized the learning environment to meet student learning needs, or the teacher makes poor or inequitable use of physical resources.</t>
  </si>
  <si>
    <t>Teacher has organized the learning environment to accommodate all student learning needs. Available resources, time and technologies are equally accessible to all students. The resources are adjusted to support the learning activities.</t>
  </si>
  <si>
    <t>Teacher has organized the learning environment to adequately accommodate student learning needs. Available resources, time and technologies are accessible to most students. The resources may be adjusted for a lesson, but with limited effectiveness.</t>
  </si>
  <si>
    <t>Teacher has organized the learning environment to accommodate all student learning needs. Available resources, time and technologies are equally accessible to all students.  Students adjust the resources to advance their learning.</t>
  </si>
  <si>
    <t>Manages volunteers and/or paraprofessionals</t>
  </si>
  <si>
    <t>Teacher does not effectively use the services and skills of available paraprofessionals and/or volunteers. Their presence is disruptive to the learning environment.</t>
  </si>
  <si>
    <t>Teacher attempts to use the services and skills of available paraprofessionals and/or volunteers. Their presence may be distracting to the learning environment.</t>
  </si>
  <si>
    <t>Teacher effectively uses the services and skills of available paraprofessionals and/or volunteers. Their presence supports the learning environment.</t>
  </si>
  <si>
    <t>Teacher effectively uses the services and skills of available paraprofessionals and/or volunteers, resulting in a productive and proactive learning environment.</t>
  </si>
  <si>
    <t>Teacher does not know, or knows but does not implement, classroom safety procedures.</t>
  </si>
  <si>
    <t>Establishes classroom safety</t>
  </si>
  <si>
    <t>Designs and/or selects assessments to establish learning goals and inform instruction</t>
  </si>
  <si>
    <t>Teacher does not design or select appropriate, accessible diagnostic or ongoing formative assessment to establish learning goals or to inform instruction.</t>
  </si>
  <si>
    <t xml:space="preserve">Teacher occasionally designs or selects appropriate, accessible diagnostic and ongoing formative assessment to establish learning goals and inform instruction. </t>
  </si>
  <si>
    <t>Teacher frequently designs or selects appropriate, accessible diagnostic and ongoing formative assessment to establish learning goals and inform instruction.</t>
  </si>
  <si>
    <t xml:space="preserve">Teacher regularly and skillfully designs and selects appropriate, accessible diagnostic and ongoing formative assessment to establish learning goals and inform instruction. </t>
  </si>
  <si>
    <t>Measures and records student achievement</t>
  </si>
  <si>
    <t>Aligns assessments to learning goals</t>
  </si>
  <si>
    <t xml:space="preserve">Uses assessment data as feedback to set goals with students </t>
  </si>
  <si>
    <t>Teacher does not use assessment data as formative feedback to set goals with students or to design differentiated instruction.</t>
  </si>
  <si>
    <t>Teacher occasionally uses assessment data as formative feedback to set goals with students and to design differentiated instruction.</t>
  </si>
  <si>
    <t>Teacher frequently uses assessment data as formative feedback to set goals with students and to design differentiated instruction.</t>
  </si>
  <si>
    <t>Teacher regularly uses assessment data as formative feedback to set goals with students and to design differentiated instruction; students monitor their progress towards their goals.</t>
  </si>
  <si>
    <t xml:space="preserve">Engages students in self-assessment </t>
  </si>
  <si>
    <t xml:space="preserve">Accesses, analyzes and interprets assessments </t>
  </si>
  <si>
    <t xml:space="preserve">Teacher does not analyze or provide accurate information about or interpretation of various assessment data. </t>
  </si>
  <si>
    <t>Teacher analyzes data accurately, provides appropriate information; interpretation of various assessment data may be rudimentary.</t>
  </si>
  <si>
    <t xml:space="preserve">Teacher analyzes data accurately, provides appropriate information about and accurate interpretation of various assessment data to monitor student progress and inform instruction. </t>
  </si>
  <si>
    <t xml:space="preserve">Teacher analyzes data accurately, provides appropriate information about and accurate interpretation of various assessment data to monitor student progress and design differentiated instruction. Students contribute information and participate in the interpretation of data. </t>
  </si>
  <si>
    <t>With limited success, teacher prepares students for assessment formats by using authentic curriculum, skills, and strategies, and appropriate accommodations/testing conditions for students with exceptional learning needs. Teacher occasionally seeks out specialists to ensure accommodations meet individual student needs.</t>
  </si>
  <si>
    <t>Teacher prepares students for assessment formats by using authentic curriculum, skills, and strategies, and appropriate accommodations/ testing conditions for students with exceptional learning needs. Teacher consistently seeks out specialists/resources to ensure accommodations meet individual student needs.</t>
  </si>
  <si>
    <t>Teacher does not prepare students for assessment formats by using authentic curriculum, skills and strategies, and/or does not provide appropriate accommodations/testing conditions for students with exceptional learning needs.  Teacher rarely seeks out specialists to ensure accommodations meet individual student needs.</t>
  </si>
  <si>
    <t>Teacher prepares students for assessment formats by using authentic curriculum, skills, and strategies, and appropriate accommodations/testing conditions for students with exceptional learning needs.  Teacher frequently seeks out specialists to ensure accommodations meet individual student needs.</t>
  </si>
  <si>
    <t>Teacher makes no effort to collaborate with teammates, paraprofessionals and volunteers or to share information and/or best practices with colleagues to support high expectations for student learning.</t>
  </si>
  <si>
    <t xml:space="preserve">Teacher inconsistently collaborates with teammates, paraprofessionals and volunteers to fulfill duties.  Teacher shares limited information and/or best practices with colleagues to support high expectations for student learning. </t>
  </si>
  <si>
    <t>Teacher collaborates with teammates, paraprofessionals and volunteers to support high expectations for student learning. Teacher regularly shares information and/or best practices with colleagues to improve practice and to support high expectations for student learning.</t>
  </si>
  <si>
    <t>Teacher proactively collaborates with teammates, paraprofessionals and volunteers to support high expectations for student learning. Teacher consistently shares information and/or best practices with colleagues.</t>
  </si>
  <si>
    <t>Communicates student performance to families</t>
  </si>
  <si>
    <t>Teacher does not or rarely communicates expectations, student performance, or progress, with family’s guardians/caregivers to enhance student development and achievement and/or discussions are addressed in a manner that is insensitive, negative, or blaming.</t>
  </si>
  <si>
    <t>Teacher occasionally communicates expectations, student performance, or progress with families, guardians/caregivers to share information and strategies to involve families in the instructional program and to enhance student development and achievement. Discussions are intended to be respectful of and sensitive to cultural norms, but may not be entirely effective.</t>
  </si>
  <si>
    <t>Teacher frequently communicates expectations, student performance, or progress with families, guardians/caregivers to share information and strategies to involve families in the instructional program and to enhance student development and achievement. Discussions are frequent, respectful, and sensitive to cultural norms.</t>
  </si>
  <si>
    <t>Teacher establishes processes that enable and encourage regular, two-way communication with individual families, guardians/caregivers to share information and strategies to involve families in the instructional program and to enhance student development and achievement. Students facilitate communication and contribute ideas that encourage family participation. Discussions are frequent, respectful, and sensitive to cultural norms.</t>
  </si>
  <si>
    <t>Adheres to policies and contractual obligations and accesses resources</t>
  </si>
  <si>
    <t xml:space="preserve">Teacher does not adhere to or access information about board policies, district procedures, and/or contractual obligations as they relate to students’ rights and teachers’ responsibilities. </t>
  </si>
  <si>
    <t>Teacher usually adheres to and accesses some board policies, district procedures, and contractual obligations as they relate to students’ rights and teachers’ responsibilities. Teacher may not be fully aware of policies, obligations and all available resources.</t>
  </si>
  <si>
    <t>Teacher always adheres to and accesses information about board policies, district procedures, and contractual obligations, and actively advocates compliance as they relate to students’ rights and teachers’ and serves as a resource to others.</t>
  </si>
  <si>
    <t>Teacher adheres to and accesses information about board policies, district procedures, and contractual obligations, as they relate to students’ rights and teachers’ responsibilities.</t>
  </si>
  <si>
    <t>Plans professional growth</t>
  </si>
  <si>
    <t xml:space="preserve">Teacher rarely uses reflection or other information to identify strengths and weaknesses or bias to plan professional growth. </t>
  </si>
  <si>
    <t>Teacher occasionally uses reflection and other information to identify strengths and weaknesses or bias to plan professional growth. Teacher may need guidance selecting appropriate professional opportunities.</t>
  </si>
  <si>
    <t xml:space="preserve">Teacher uses reflection and other information to identify strengths and weaknesses and bias to plan professional growth. </t>
  </si>
  <si>
    <t>Teacher regularly uses reflection and other information to identify strengths and weaknesses and bias, to plan professional growth. Teacher seeks out professional growth opportunities to address areas of weakness.</t>
  </si>
  <si>
    <t>Engages in professional growth to expand knowledge base</t>
  </si>
  <si>
    <t>Teacher does not engage in professional growth to expand knowledge of current research in curriculum, instruction, and assessment methods.</t>
  </si>
  <si>
    <t>Teacher occasionally engages in professional growth acquiring minimal knowledge of current research in curriculum, instruction, and assessment methods, but does not apply the knowledge to improve practice.</t>
  </si>
  <si>
    <t>Teacher regularly engages in professional growth expanding knowledge of current research in curriculum, instruction, and assessment methods and applies the knowledge to improve practice.</t>
  </si>
  <si>
    <t xml:space="preserve">Teacher regularly seeks out and engages in professional growth expanding knowledge of current research in curriculum, instruction, and assessment methods and applies the knowledge to improve practice. Teacher engages in research based upon new learning and/or provides professional development and/or support for others. </t>
  </si>
  <si>
    <t>Points/60 (if equal enter 8.571)check total points-&gt;</t>
  </si>
  <si>
    <t>Element average</t>
  </si>
  <si>
    <t>School Yr.</t>
  </si>
  <si>
    <t>High School</t>
  </si>
  <si>
    <t>9</t>
  </si>
  <si>
    <t>Sec. Mathematics</t>
  </si>
  <si>
    <t>2012-13</t>
  </si>
  <si>
    <t>Mr .Williams</t>
  </si>
  <si>
    <t>Alexandra Adams</t>
  </si>
  <si>
    <t>Local Growth or Achievement</t>
  </si>
  <si>
    <t>Teachers should be able to demonstrate appropriate student growth or achievement between two points in time.</t>
  </si>
  <si>
    <t>Results are well-below District or BOCES-adopted expectations for growth or achievement of student learning standards for grade/subject.</t>
  </si>
  <si>
    <t>Results are below District or BOCES-adopted expectations for growth or achievement of student learning standards for grade/subject.</t>
  </si>
  <si>
    <t>Results meet District or BOCES-adopted expectations for growth or achievement of student learning standards for grade/subject.</t>
  </si>
  <si>
    <t>Results are well-above District or BOCES-adopted expectations for growth or achievement of student learning standards for grade/subject.</t>
  </si>
  <si>
    <t>Loc Gr</t>
  </si>
  <si>
    <t>Directions: Type in the Date, Evaluator and Standards Evaluated</t>
  </si>
  <si>
    <t>Scoring Bands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</si>
</sst>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409]dddd\,\ mmmm\ dd\,\ yyyy"/>
    <numFmt numFmtId="172" formatCode="m/d/yy;@"/>
    <numFmt numFmtId="173" formatCode="0.0000"/>
    <numFmt numFmtId="174" formatCode="0.00000000"/>
    <numFmt numFmtId="175" formatCode="0.0000000"/>
    <numFmt numFmtId="176" formatCode="0.000000"/>
    <numFmt numFmtId="177" formatCode="0.00000"/>
    <numFmt numFmtId="178" formatCode="mm/dd/yy;@"/>
    <numFmt numFmtId="179" formatCode="[$-409]h:mm:ss\ AM/PM"/>
    <numFmt numFmtId="180" formatCode="000\-00\-0000"/>
  </numFmts>
  <fonts count="75">
    <font>
      <sz val="10"/>
      <name val="Arial"/>
      <family val="0"/>
    </font>
    <font>
      <sz val="8"/>
      <name val="Arial"/>
      <family val="2"/>
    </font>
    <font>
      <sz val="14"/>
      <name val="Arial"/>
      <family val="2"/>
    </font>
    <font>
      <b/>
      <sz val="12"/>
      <name val="Arial"/>
      <family val="2"/>
    </font>
    <font>
      <u val="single"/>
      <sz val="10"/>
      <color indexed="12"/>
      <name val="Arial"/>
      <family val="2"/>
    </font>
    <font>
      <u val="single"/>
      <sz val="10"/>
      <color indexed="36"/>
      <name val="Arial"/>
      <family val="2"/>
    </font>
    <font>
      <b/>
      <sz val="10"/>
      <name val="Arial"/>
      <family val="2"/>
    </font>
    <font>
      <b/>
      <sz val="16"/>
      <name val="Arial"/>
      <family val="2"/>
    </font>
    <font>
      <b/>
      <sz val="8"/>
      <name val="Arial"/>
      <family val="2"/>
    </font>
    <font>
      <b/>
      <sz val="18"/>
      <name val="Arial"/>
      <family val="2"/>
    </font>
    <font>
      <b/>
      <sz val="14"/>
      <name val="Arial"/>
      <family val="2"/>
    </font>
    <font>
      <sz val="1"/>
      <name val="Arial"/>
      <family val="2"/>
    </font>
    <font>
      <b/>
      <sz val="1"/>
      <name val="Arial"/>
      <family val="2"/>
    </font>
    <font>
      <b/>
      <i/>
      <sz val="12"/>
      <name val="Arial"/>
      <family val="2"/>
    </font>
    <font>
      <i/>
      <sz val="14"/>
      <name val="Arial"/>
      <family val="2"/>
    </font>
    <font>
      <sz val="12"/>
      <name val="Arial"/>
      <family val="2"/>
    </font>
    <font>
      <b/>
      <sz val="1"/>
      <color indexed="9"/>
      <name val="Arial"/>
      <family val="2"/>
    </font>
    <font>
      <sz val="10"/>
      <color indexed="9"/>
      <name val="Arial"/>
      <family val="2"/>
    </font>
    <font>
      <b/>
      <sz val="10"/>
      <color indexed="9"/>
      <name val="Arial"/>
      <family val="2"/>
    </font>
    <font>
      <sz val="8"/>
      <color indexed="9"/>
      <name val="Arial"/>
      <family val="2"/>
    </font>
    <font>
      <sz val="14"/>
      <color indexed="9"/>
      <name val="Arial"/>
      <family val="2"/>
    </font>
    <font>
      <b/>
      <i/>
      <u val="single"/>
      <sz val="12"/>
      <name val="Arial"/>
      <family val="2"/>
    </font>
    <font>
      <sz val="10"/>
      <color indexed="10"/>
      <name val="Arial"/>
      <family val="2"/>
    </font>
    <font>
      <sz val="8"/>
      <color indexed="10"/>
      <name val="Arial"/>
      <family val="2"/>
    </font>
    <font>
      <sz val="14"/>
      <color indexed="10"/>
      <name val="Arial"/>
      <family val="2"/>
    </font>
    <font>
      <b/>
      <sz val="8"/>
      <color indexed="9"/>
      <name val="Arial"/>
      <family val="2"/>
    </font>
    <font>
      <b/>
      <sz val="11"/>
      <name val="Arial"/>
      <family val="2"/>
    </font>
    <font>
      <sz val="9"/>
      <name val="Tahoma"/>
      <family val="2"/>
    </font>
    <font>
      <sz val="12"/>
      <name val="Times New Roman"/>
      <family val="1"/>
    </font>
    <font>
      <b/>
      <sz val="14"/>
      <name val="Times New Roman"/>
      <family val="1"/>
    </font>
    <font>
      <sz val="12"/>
      <color indexed="8"/>
      <name val="Times New Roman"/>
      <family val="1"/>
    </font>
    <font>
      <sz val="12"/>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9"/>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Arial"/>
      <family val="2"/>
    </font>
    <font>
      <sz val="10"/>
      <color theme="0"/>
      <name val="Arial"/>
      <family val="2"/>
    </font>
    <font>
      <sz val="9"/>
      <color theme="0"/>
      <name val="Arial"/>
      <family val="2"/>
    </font>
    <font>
      <sz val="12"/>
      <color theme="1"/>
      <name val="Arial"/>
      <family val="2"/>
    </font>
    <font>
      <sz val="12"/>
      <color theme="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23"/>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47"/>
        <bgColor indexed="64"/>
      </patternFill>
    </fill>
    <fill>
      <patternFill patternType="solid">
        <fgColor indexed="1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33CC33"/>
        <bgColor indexed="64"/>
      </patternFill>
    </fill>
    <fill>
      <patternFill patternType="solid">
        <fgColor rgb="FF00FFFF"/>
        <bgColor indexed="64"/>
      </patternFill>
    </fill>
    <fill>
      <patternFill patternType="solid">
        <fgColor rgb="FFFF66CC"/>
        <bgColor indexed="64"/>
      </patternFill>
    </fill>
    <fill>
      <patternFill patternType="solid">
        <fgColor rgb="FFFF0000"/>
        <bgColor indexed="64"/>
      </patternFill>
    </fill>
    <fill>
      <patternFill patternType="solid">
        <fgColor theme="0" tint="-0.04997999966144562"/>
        <bgColor indexed="64"/>
      </patternFill>
    </fill>
    <fill>
      <patternFill patternType="solid">
        <fgColor indexed="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style="thick"/>
    </border>
    <border>
      <left style="thin"/>
      <right style="thin"/>
      <top>
        <color indexed="63"/>
      </top>
      <bottom style="thin"/>
    </border>
    <border>
      <left style="thick"/>
      <right style="thick"/>
      <top style="thick"/>
      <bottom>
        <color indexed="63"/>
      </bottom>
    </border>
    <border>
      <left style="thin"/>
      <right>
        <color indexed="63"/>
      </right>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top>
        <color indexed="63"/>
      </top>
      <bottom style="thin"/>
    </border>
    <border>
      <left>
        <color indexed="63"/>
      </left>
      <right style="thin">
        <color indexed="9"/>
      </right>
      <top style="thin">
        <color indexed="9"/>
      </top>
      <bottom>
        <color indexed="63"/>
      </bottom>
    </border>
    <border>
      <left style="medium"/>
      <right style="medium"/>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bottom style="medium"/>
    </border>
    <border>
      <left>
        <color indexed="63"/>
      </left>
      <right style="medium"/>
      <top>
        <color indexed="63"/>
      </top>
      <bottom style="medium"/>
    </border>
    <border>
      <left style="thin"/>
      <right style="medium"/>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color indexed="63"/>
      </bottom>
    </border>
    <border>
      <left style="thick"/>
      <right style="thick"/>
      <top>
        <color indexed="63"/>
      </top>
      <bottom>
        <color indexed="63"/>
      </bottom>
    </border>
    <border>
      <left style="thick"/>
      <right style="thick"/>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82">
    <xf numFmtId="0" fontId="0" fillId="0" borderId="0" xfId="0" applyAlignment="1">
      <alignment/>
    </xf>
    <xf numFmtId="0" fontId="0" fillId="0" borderId="10" xfId="0" applyBorder="1" applyAlignment="1">
      <alignment wrapText="1"/>
    </xf>
    <xf numFmtId="0" fontId="0" fillId="0" borderId="0" xfId="0" applyAlignment="1">
      <alignment horizontal="center" vertical="center"/>
    </xf>
    <xf numFmtId="0" fontId="2" fillId="0" borderId="0" xfId="0" applyFont="1" applyAlignment="1">
      <alignment/>
    </xf>
    <xf numFmtId="164" fontId="3" fillId="0" borderId="10" xfId="0" applyNumberFormat="1" applyFont="1" applyBorder="1" applyAlignment="1">
      <alignment horizontal="center" vertical="center"/>
    </xf>
    <xf numFmtId="0" fontId="0" fillId="0" borderId="10" xfId="0" applyBorder="1" applyAlignment="1">
      <alignment/>
    </xf>
    <xf numFmtId="2" fontId="3" fillId="0" borderId="0" xfId="0" applyNumberFormat="1" applyFont="1" applyBorder="1" applyAlignment="1">
      <alignment/>
    </xf>
    <xf numFmtId="164" fontId="3" fillId="32" borderId="10" xfId="0" applyNumberFormat="1" applyFont="1" applyFill="1" applyBorder="1" applyAlignment="1">
      <alignment horizontal="center" vertical="center"/>
    </xf>
    <xf numFmtId="0" fontId="6" fillId="0" borderId="0" xfId="0" applyFont="1" applyAlignment="1">
      <alignment/>
    </xf>
    <xf numFmtId="0" fontId="3" fillId="0" borderId="0" xfId="0" applyFont="1" applyAlignment="1">
      <alignment/>
    </xf>
    <xf numFmtId="0" fontId="3" fillId="0" borderId="0" xfId="0" applyFont="1" applyBorder="1" applyAlignment="1">
      <alignment vertical="center" wrapText="1"/>
    </xf>
    <xf numFmtId="0" fontId="10" fillId="0" borderId="0" xfId="0" applyFont="1" applyAlignment="1">
      <alignment/>
    </xf>
    <xf numFmtId="0" fontId="0" fillId="0" borderId="10" xfId="0" applyBorder="1" applyAlignment="1" applyProtection="1">
      <alignment wrapText="1"/>
      <protection/>
    </xf>
    <xf numFmtId="164" fontId="0" fillId="0" borderId="0" xfId="0" applyNumberFormat="1" applyAlignment="1">
      <alignment/>
    </xf>
    <xf numFmtId="0" fontId="0" fillId="0" borderId="10" xfId="0" applyBorder="1" applyAlignment="1">
      <alignment vertical="center" wrapText="1"/>
    </xf>
    <xf numFmtId="2" fontId="3" fillId="0" borderId="11" xfId="0" applyNumberFormat="1" applyFont="1" applyBorder="1" applyAlignment="1">
      <alignment horizontal="center"/>
    </xf>
    <xf numFmtId="164" fontId="3" fillId="0" borderId="10" xfId="0" applyNumberFormat="1" applyFont="1" applyFill="1" applyBorder="1" applyAlignment="1">
      <alignment horizontal="center" vertical="center"/>
    </xf>
    <xf numFmtId="0" fontId="6" fillId="0" borderId="10" xfId="0" applyFont="1" applyBorder="1" applyAlignment="1" applyProtection="1">
      <alignment horizontal="center" vertical="center" wrapText="1"/>
      <protection/>
    </xf>
    <xf numFmtId="0" fontId="0" fillId="0" borderId="12" xfId="0" applyBorder="1" applyAlignment="1">
      <alignment wrapText="1"/>
    </xf>
    <xf numFmtId="0" fontId="3" fillId="0" borderId="11" xfId="0" applyFont="1" applyBorder="1" applyAlignment="1">
      <alignment wrapText="1"/>
    </xf>
    <xf numFmtId="0" fontId="0" fillId="0" borderId="10" xfId="0" applyFont="1" applyBorder="1" applyAlignment="1">
      <alignment vertical="center" wrapText="1"/>
    </xf>
    <xf numFmtId="0" fontId="2" fillId="0" borderId="10" xfId="0" applyFont="1" applyBorder="1" applyAlignment="1">
      <alignment horizontal="center" vertical="center"/>
    </xf>
    <xf numFmtId="0" fontId="3" fillId="0" borderId="13" xfId="0" applyFont="1" applyBorder="1" applyAlignment="1">
      <alignment wrapText="1"/>
    </xf>
    <xf numFmtId="0" fontId="2"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2" fontId="9" fillId="0" borderId="10" xfId="0" applyNumberFormat="1" applyFont="1" applyBorder="1" applyAlignment="1">
      <alignment horizontal="center" vertical="center"/>
    </xf>
    <xf numFmtId="2" fontId="9" fillId="0" borderId="12" xfId="0" applyNumberFormat="1" applyFont="1" applyBorder="1" applyAlignment="1">
      <alignment horizontal="center" vertical="center"/>
    </xf>
    <xf numFmtId="0" fontId="0" fillId="0" borderId="14" xfId="0" applyFont="1" applyBorder="1" applyAlignment="1">
      <alignment vertical="center" wrapText="1"/>
    </xf>
    <xf numFmtId="0" fontId="2" fillId="0" borderId="15" xfId="0" applyFont="1" applyBorder="1" applyAlignment="1">
      <alignment horizontal="center" vertical="center"/>
    </xf>
    <xf numFmtId="170" fontId="1" fillId="33" borderId="10" xfId="0" applyNumberFormat="1" applyFont="1" applyFill="1" applyBorder="1" applyAlignment="1" applyProtection="1">
      <alignment horizontal="center" wrapText="1"/>
      <protection locked="0"/>
    </xf>
    <xf numFmtId="0" fontId="6" fillId="34" borderId="10" xfId="0" applyFont="1" applyFill="1" applyBorder="1" applyAlignment="1" applyProtection="1">
      <alignment horizontal="center" vertical="center" wrapText="1"/>
      <protection/>
    </xf>
    <xf numFmtId="0" fontId="0" fillId="0" borderId="12" xfId="0" applyFont="1" applyBorder="1" applyAlignment="1">
      <alignment wrapText="1"/>
    </xf>
    <xf numFmtId="0" fontId="4" fillId="34" borderId="10" xfId="53" applyFill="1" applyBorder="1" applyAlignment="1" applyProtection="1">
      <alignment vertical="center" wrapText="1"/>
      <protection locked="0"/>
    </xf>
    <xf numFmtId="0" fontId="6" fillId="35" borderId="0" xfId="0" applyFont="1" applyFill="1" applyAlignment="1">
      <alignment/>
    </xf>
    <xf numFmtId="0" fontId="0" fillId="35" borderId="0" xfId="0" applyFill="1" applyAlignment="1">
      <alignment/>
    </xf>
    <xf numFmtId="164" fontId="0" fillId="35" borderId="0" xfId="0" applyNumberFormat="1" applyFill="1" applyAlignment="1">
      <alignment/>
    </xf>
    <xf numFmtId="0" fontId="0" fillId="36" borderId="0" xfId="0" applyFill="1" applyAlignment="1">
      <alignment/>
    </xf>
    <xf numFmtId="0" fontId="6" fillId="36" borderId="0" xfId="0" applyFont="1" applyFill="1" applyAlignment="1">
      <alignment/>
    </xf>
    <xf numFmtId="0" fontId="0" fillId="36" borderId="0" xfId="0" applyFill="1" applyBorder="1" applyAlignment="1">
      <alignment/>
    </xf>
    <xf numFmtId="0" fontId="6" fillId="36" borderId="0" xfId="0" applyFont="1" applyFill="1" applyBorder="1" applyAlignment="1">
      <alignment/>
    </xf>
    <xf numFmtId="0" fontId="1" fillId="36" borderId="0" xfId="0" applyFont="1" applyFill="1" applyBorder="1" applyAlignment="1">
      <alignment/>
    </xf>
    <xf numFmtId="0" fontId="2" fillId="36" borderId="0" xfId="0" applyFont="1" applyFill="1" applyBorder="1" applyAlignment="1">
      <alignment/>
    </xf>
    <xf numFmtId="164" fontId="0" fillId="36" borderId="0" xfId="0" applyNumberFormat="1" applyFill="1" applyAlignment="1">
      <alignment/>
    </xf>
    <xf numFmtId="0" fontId="17" fillId="36" borderId="0" xfId="0" applyFont="1" applyFill="1" applyBorder="1" applyAlignment="1">
      <alignment/>
    </xf>
    <xf numFmtId="0" fontId="18" fillId="36" borderId="0" xfId="0" applyFont="1" applyFill="1" applyBorder="1" applyAlignment="1">
      <alignment/>
    </xf>
    <xf numFmtId="2" fontId="17" fillId="36" borderId="0" xfId="0" applyNumberFormat="1" applyFont="1" applyFill="1" applyBorder="1" applyAlignment="1">
      <alignment/>
    </xf>
    <xf numFmtId="0" fontId="19" fillId="36" borderId="0" xfId="0" applyFont="1" applyFill="1" applyBorder="1" applyAlignment="1">
      <alignment/>
    </xf>
    <xf numFmtId="2" fontId="19" fillId="36" borderId="0" xfId="0" applyNumberFormat="1" applyFont="1" applyFill="1" applyBorder="1" applyAlignment="1">
      <alignment/>
    </xf>
    <xf numFmtId="0" fontId="20" fillId="36" borderId="0" xfId="0" applyFont="1" applyFill="1" applyBorder="1" applyAlignment="1">
      <alignment/>
    </xf>
    <xf numFmtId="9" fontId="17" fillId="36" borderId="0" xfId="59" applyFont="1" applyFill="1" applyBorder="1" applyAlignment="1">
      <alignment/>
    </xf>
    <xf numFmtId="0" fontId="7" fillId="37" borderId="1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14" fillId="0" borderId="0" xfId="0" applyFont="1" applyBorder="1" applyAlignment="1" applyProtection="1">
      <alignment/>
      <protection/>
    </xf>
    <xf numFmtId="0" fontId="2" fillId="36" borderId="0" xfId="0" applyFont="1"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2" fontId="0" fillId="0" borderId="10" xfId="0" applyNumberFormat="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0" fontId="0" fillId="36" borderId="0" xfId="0" applyFill="1" applyBorder="1" applyAlignment="1" applyProtection="1">
      <alignment/>
      <protection/>
    </xf>
    <xf numFmtId="0" fontId="0" fillId="36" borderId="0" xfId="0" applyFill="1" applyBorder="1" applyAlignment="1">
      <alignment wrapText="1"/>
    </xf>
    <xf numFmtId="49" fontId="0" fillId="0" borderId="10" xfId="0" applyNumberFormat="1" applyBorder="1" applyAlignment="1">
      <alignment horizontal="center"/>
    </xf>
    <xf numFmtId="0" fontId="15" fillId="36" borderId="0" xfId="0" applyFont="1" applyFill="1" applyBorder="1" applyAlignment="1" applyProtection="1">
      <alignment/>
      <protection/>
    </xf>
    <xf numFmtId="0" fontId="0" fillId="0" borderId="0" xfId="0" applyFont="1" applyAlignment="1">
      <alignment vertical="center" wrapText="1"/>
    </xf>
    <xf numFmtId="164" fontId="0" fillId="36" borderId="0" xfId="0" applyNumberFormat="1" applyFill="1" applyBorder="1" applyAlignment="1">
      <alignment/>
    </xf>
    <xf numFmtId="0" fontId="0" fillId="36" borderId="0" xfId="0" applyFont="1" applyFill="1" applyBorder="1" applyAlignment="1">
      <alignment/>
    </xf>
    <xf numFmtId="0" fontId="0" fillId="36" borderId="0" xfId="0" applyFont="1" applyFill="1" applyBorder="1" applyAlignment="1">
      <alignment horizontal="center"/>
    </xf>
    <xf numFmtId="0" fontId="0" fillId="36" borderId="0" xfId="0" applyFill="1" applyBorder="1" applyAlignment="1">
      <alignment horizontal="center" vertical="center"/>
    </xf>
    <xf numFmtId="0" fontId="10" fillId="36" borderId="0" xfId="0" applyFont="1" applyFill="1" applyBorder="1" applyAlignment="1">
      <alignment/>
    </xf>
    <xf numFmtId="0" fontId="2" fillId="0" borderId="0" xfId="0" applyFont="1" applyBorder="1" applyAlignment="1">
      <alignment/>
    </xf>
    <xf numFmtId="0" fontId="0" fillId="0" borderId="10" xfId="0" applyFont="1" applyBorder="1" applyAlignment="1">
      <alignment wrapText="1"/>
    </xf>
    <xf numFmtId="0" fontId="6" fillId="10" borderId="10" xfId="0" applyFont="1" applyFill="1" applyBorder="1" applyAlignment="1" applyProtection="1">
      <alignment horizontal="center" vertical="center" wrapText="1"/>
      <protection/>
    </xf>
    <xf numFmtId="0" fontId="4" fillId="10" borderId="10" xfId="53" applyFill="1" applyBorder="1" applyAlignment="1" applyProtection="1">
      <alignment vertical="center" wrapText="1"/>
      <protection locked="0"/>
    </xf>
    <xf numFmtId="2" fontId="0" fillId="35" borderId="0" xfId="0" applyNumberFormat="1" applyFill="1" applyAlignment="1">
      <alignment/>
    </xf>
    <xf numFmtId="0" fontId="6" fillId="32" borderId="0" xfId="0" applyFont="1" applyFill="1" applyAlignment="1">
      <alignment/>
    </xf>
    <xf numFmtId="0" fontId="0" fillId="32" borderId="0" xfId="0" applyFill="1" applyAlignment="1">
      <alignment/>
    </xf>
    <xf numFmtId="2" fontId="0" fillId="32" borderId="0" xfId="0" applyNumberFormat="1" applyFill="1" applyAlignment="1">
      <alignment/>
    </xf>
    <xf numFmtId="0" fontId="10" fillId="36" borderId="0" xfId="0" applyFont="1" applyFill="1" applyBorder="1" applyAlignment="1">
      <alignment horizontal="center"/>
    </xf>
    <xf numFmtId="0" fontId="6" fillId="0" borderId="10" xfId="0" applyFont="1" applyBorder="1" applyAlignment="1">
      <alignment horizontal="center" vertical="center"/>
    </xf>
    <xf numFmtId="0" fontId="0" fillId="0" borderId="0" xfId="0" applyFont="1" applyAlignment="1">
      <alignment wrapText="1"/>
    </xf>
    <xf numFmtId="0" fontId="0" fillId="0" borderId="16" xfId="0" applyFill="1" applyBorder="1" applyAlignment="1">
      <alignment/>
    </xf>
    <xf numFmtId="0" fontId="1" fillId="0" borderId="17" xfId="0" applyFont="1" applyFill="1" applyBorder="1" applyAlignment="1">
      <alignment/>
    </xf>
    <xf numFmtId="0" fontId="0" fillId="0" borderId="18" xfId="0" applyFill="1" applyBorder="1" applyAlignment="1">
      <alignment/>
    </xf>
    <xf numFmtId="0" fontId="1" fillId="0" borderId="18" xfId="0" applyFont="1" applyFill="1" applyBorder="1" applyAlignment="1">
      <alignment/>
    </xf>
    <xf numFmtId="0" fontId="0" fillId="0" borderId="17" xfId="0" applyFill="1" applyBorder="1" applyAlignment="1">
      <alignment/>
    </xf>
    <xf numFmtId="0" fontId="2" fillId="0" borderId="17" xfId="0" applyFont="1" applyFill="1" applyBorder="1" applyAlignment="1">
      <alignment/>
    </xf>
    <xf numFmtId="0" fontId="6" fillId="0" borderId="17" xfId="0" applyFont="1" applyBorder="1" applyAlignment="1">
      <alignment/>
    </xf>
    <xf numFmtId="0" fontId="0" fillId="0" borderId="17" xfId="0" applyBorder="1" applyAlignment="1">
      <alignment/>
    </xf>
    <xf numFmtId="2" fontId="0" fillId="0" borderId="17" xfId="0" applyNumberFormat="1" applyBorder="1" applyAlignment="1">
      <alignment/>
    </xf>
    <xf numFmtId="0" fontId="1" fillId="0" borderId="17" xfId="0" applyFont="1" applyBorder="1" applyAlignment="1">
      <alignment horizontal="center" vertical="center"/>
    </xf>
    <xf numFmtId="0" fontId="3" fillId="0" borderId="17" xfId="0" applyFont="1" applyBorder="1" applyAlignment="1">
      <alignment/>
    </xf>
    <xf numFmtId="0" fontId="3" fillId="0" borderId="17" xfId="0" applyFont="1" applyBorder="1" applyAlignment="1">
      <alignment horizontal="center"/>
    </xf>
    <xf numFmtId="0" fontId="3" fillId="0" borderId="17" xfId="0" applyFont="1" applyFill="1" applyBorder="1" applyAlignment="1">
      <alignment/>
    </xf>
    <xf numFmtId="0" fontId="3" fillId="0" borderId="17" xfId="0" applyFont="1" applyFill="1" applyBorder="1" applyAlignment="1">
      <alignment horizontal="center"/>
    </xf>
    <xf numFmtId="0" fontId="3" fillId="0" borderId="19"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6" xfId="0" applyFont="1" applyFill="1" applyBorder="1" applyAlignment="1">
      <alignment horizontal="center"/>
    </xf>
    <xf numFmtId="0" fontId="2" fillId="0" borderId="14" xfId="0" applyFont="1" applyBorder="1" applyAlignment="1">
      <alignment horizontal="center" vertical="center"/>
    </xf>
    <xf numFmtId="2" fontId="9" fillId="0" borderId="10" xfId="0" applyNumberFormat="1" applyFont="1" applyFill="1" applyBorder="1" applyAlignment="1">
      <alignment horizontal="center" vertical="center"/>
    </xf>
    <xf numFmtId="0" fontId="10" fillId="0" borderId="17" xfId="0" applyFont="1" applyFill="1" applyBorder="1" applyAlignment="1">
      <alignment/>
    </xf>
    <xf numFmtId="0" fontId="10" fillId="0" borderId="17"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wrapText="1"/>
    </xf>
    <xf numFmtId="0" fontId="1" fillId="0" borderId="17" xfId="0" applyFont="1" applyFill="1" applyBorder="1" applyAlignment="1">
      <alignment horizontal="center" vertical="center"/>
    </xf>
    <xf numFmtId="0" fontId="6" fillId="0" borderId="17" xfId="0" applyFont="1" applyFill="1" applyBorder="1" applyAlignment="1">
      <alignment/>
    </xf>
    <xf numFmtId="2" fontId="3" fillId="0" borderId="17" xfId="0" applyNumberFormat="1" applyFont="1" applyFill="1" applyBorder="1" applyAlignment="1">
      <alignment/>
    </xf>
    <xf numFmtId="2" fontId="0" fillId="0" borderId="17" xfId="0" applyNumberFormat="1" applyFill="1" applyBorder="1" applyAlignment="1">
      <alignment/>
    </xf>
    <xf numFmtId="0" fontId="21" fillId="0" borderId="0" xfId="0" applyFont="1" applyAlignment="1">
      <alignment/>
    </xf>
    <xf numFmtId="0" fontId="21" fillId="0" borderId="17" xfId="0" applyFont="1" applyFill="1" applyBorder="1" applyAlignment="1">
      <alignment/>
    </xf>
    <xf numFmtId="0" fontId="6" fillId="0" borderId="10" xfId="0" applyFont="1" applyBorder="1" applyAlignment="1" applyProtection="1">
      <alignment horizontal="center" vertical="center"/>
      <protection/>
    </xf>
    <xf numFmtId="0" fontId="1" fillId="0" borderId="17" xfId="0" applyFont="1" applyBorder="1" applyAlignment="1">
      <alignment/>
    </xf>
    <xf numFmtId="0" fontId="0" fillId="0" borderId="19" xfId="0" applyBorder="1" applyAlignment="1">
      <alignment/>
    </xf>
    <xf numFmtId="0" fontId="21" fillId="0" borderId="17" xfId="0" applyFont="1" applyBorder="1" applyAlignment="1">
      <alignment/>
    </xf>
    <xf numFmtId="0" fontId="0" fillId="0" borderId="21" xfId="0" applyBorder="1" applyAlignment="1">
      <alignment wrapText="1"/>
    </xf>
    <xf numFmtId="164" fontId="0" fillId="0" borderId="17" xfId="0" applyNumberFormat="1" applyBorder="1" applyAlignment="1">
      <alignment/>
    </xf>
    <xf numFmtId="0" fontId="1" fillId="0" borderId="20" xfId="0" applyFont="1" applyBorder="1" applyAlignment="1">
      <alignment vertical="center"/>
    </xf>
    <xf numFmtId="0" fontId="1" fillId="0" borderId="20" xfId="0" applyFont="1" applyBorder="1" applyAlignment="1">
      <alignment vertical="center" wrapText="1"/>
    </xf>
    <xf numFmtId="0" fontId="3" fillId="0" borderId="20" xfId="0" applyFont="1" applyBorder="1" applyAlignment="1">
      <alignment vertical="center" wrapText="1"/>
    </xf>
    <xf numFmtId="164" fontId="9" fillId="0" borderId="20" xfId="0" applyNumberFormat="1" applyFont="1" applyBorder="1" applyAlignment="1">
      <alignment horizontal="center" vertical="center"/>
    </xf>
    <xf numFmtId="0" fontId="6" fillId="0" borderId="16" xfId="0" applyFont="1" applyBorder="1" applyAlignment="1">
      <alignment horizontal="left" vertical="center"/>
    </xf>
    <xf numFmtId="0" fontId="8" fillId="0" borderId="20" xfId="0" applyFont="1" applyBorder="1" applyAlignment="1">
      <alignment vertical="center"/>
    </xf>
    <xf numFmtId="0" fontId="10" fillId="0" borderId="17" xfId="0" applyFont="1" applyBorder="1" applyAlignment="1">
      <alignment horizontal="center"/>
    </xf>
    <xf numFmtId="0" fontId="0" fillId="36" borderId="17" xfId="0" applyFill="1" applyBorder="1" applyAlignment="1">
      <alignment/>
    </xf>
    <xf numFmtId="0" fontId="2" fillId="36" borderId="17" xfId="0" applyFont="1" applyFill="1" applyBorder="1" applyAlignment="1">
      <alignment/>
    </xf>
    <xf numFmtId="0" fontId="0" fillId="36" borderId="16" xfId="0" applyFill="1" applyBorder="1" applyAlignment="1">
      <alignment/>
    </xf>
    <xf numFmtId="0" fontId="0" fillId="0" borderId="0" xfId="0" applyAlignment="1">
      <alignment horizontal="left" vertical="center"/>
    </xf>
    <xf numFmtId="0" fontId="0" fillId="0" borderId="17" xfId="0" applyFill="1" applyBorder="1" applyAlignment="1">
      <alignment horizontal="left" vertical="center"/>
    </xf>
    <xf numFmtId="0" fontId="1" fillId="36" borderId="17" xfId="0" applyFont="1" applyFill="1" applyBorder="1" applyAlignment="1">
      <alignment/>
    </xf>
    <xf numFmtId="0" fontId="0" fillId="0" borderId="17" xfId="0" applyFill="1" applyBorder="1" applyAlignment="1">
      <alignment horizontal="left"/>
    </xf>
    <xf numFmtId="0" fontId="0" fillId="36" borderId="18" xfId="0" applyFill="1" applyBorder="1" applyAlignment="1">
      <alignment/>
    </xf>
    <xf numFmtId="0" fontId="22" fillId="36" borderId="0" xfId="0" applyFont="1" applyFill="1" applyBorder="1" applyAlignment="1">
      <alignment/>
    </xf>
    <xf numFmtId="0" fontId="23" fillId="36" borderId="0" xfId="0" applyFont="1" applyFill="1" applyBorder="1" applyAlignment="1">
      <alignment/>
    </xf>
    <xf numFmtId="0" fontId="24" fillId="36" borderId="0" xfId="0" applyFont="1" applyFill="1" applyBorder="1" applyAlignment="1">
      <alignment/>
    </xf>
    <xf numFmtId="0" fontId="25" fillId="36" borderId="0" xfId="0" applyFont="1" applyFill="1" applyBorder="1" applyAlignment="1">
      <alignment/>
    </xf>
    <xf numFmtId="0" fontId="18" fillId="36" borderId="0" xfId="0" applyFont="1" applyFill="1" applyBorder="1" applyAlignment="1">
      <alignment/>
    </xf>
    <xf numFmtId="0" fontId="19" fillId="36" borderId="0" xfId="0" applyFont="1" applyFill="1" applyBorder="1" applyAlignment="1">
      <alignment/>
    </xf>
    <xf numFmtId="0" fontId="17" fillId="36" borderId="0" xfId="0" applyFont="1" applyFill="1" applyBorder="1" applyAlignment="1">
      <alignment/>
    </xf>
    <xf numFmtId="0" fontId="6" fillId="38" borderId="10" xfId="0" applyFont="1" applyFill="1" applyBorder="1" applyAlignment="1" applyProtection="1">
      <alignment horizontal="center" vertical="center" wrapText="1"/>
      <protection/>
    </xf>
    <xf numFmtId="0" fontId="6" fillId="39" borderId="10"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center" wrapText="1"/>
      <protection/>
    </xf>
    <xf numFmtId="0" fontId="6" fillId="41" borderId="10" xfId="0" applyFont="1" applyFill="1" applyBorder="1" applyAlignment="1" applyProtection="1">
      <alignment horizontal="center" vertical="center" wrapText="1"/>
      <protection/>
    </xf>
    <xf numFmtId="0" fontId="6" fillId="42" borderId="10" xfId="0" applyFont="1" applyFill="1" applyBorder="1" applyAlignment="1" applyProtection="1">
      <alignment horizontal="center" vertical="center" wrapText="1"/>
      <protection/>
    </xf>
    <xf numFmtId="0" fontId="4" fillId="38" borderId="10" xfId="53" applyFill="1" applyBorder="1" applyAlignment="1" applyProtection="1">
      <alignment vertical="center" wrapText="1"/>
      <protection locked="0"/>
    </xf>
    <xf numFmtId="0" fontId="4" fillId="39" borderId="10" xfId="53" applyFill="1" applyBorder="1" applyAlignment="1" applyProtection="1">
      <alignment vertical="center" wrapText="1"/>
      <protection locked="0"/>
    </xf>
    <xf numFmtId="0" fontId="4" fillId="40" borderId="10" xfId="53" applyFill="1" applyBorder="1" applyAlignment="1" applyProtection="1">
      <alignment vertical="center" wrapText="1"/>
      <protection locked="0"/>
    </xf>
    <xf numFmtId="0" fontId="4" fillId="41" borderId="10" xfId="53" applyFill="1" applyBorder="1" applyAlignment="1" applyProtection="1">
      <alignment vertical="center" wrapText="1"/>
      <protection locked="0"/>
    </xf>
    <xf numFmtId="0" fontId="4" fillId="0" borderId="10" xfId="53" applyBorder="1" applyAlignment="1" applyProtection="1">
      <alignment vertical="center" wrapText="1"/>
      <protection locked="0"/>
    </xf>
    <xf numFmtId="0" fontId="3" fillId="36" borderId="0" xfId="0" applyFont="1" applyFill="1" applyBorder="1" applyAlignment="1" applyProtection="1">
      <alignment/>
      <protection/>
    </xf>
    <xf numFmtId="0" fontId="26" fillId="4" borderId="10" xfId="0" applyFont="1" applyFill="1" applyBorder="1" applyAlignment="1" applyProtection="1">
      <alignment vertical="center"/>
      <protection locked="0"/>
    </xf>
    <xf numFmtId="1" fontId="15" fillId="36" borderId="0" xfId="0" applyNumberFormat="1" applyFont="1" applyFill="1" applyBorder="1" applyAlignment="1" applyProtection="1">
      <alignment horizontal="center" wrapText="1"/>
      <protection/>
    </xf>
    <xf numFmtId="14" fontId="26" fillId="4" borderId="10" xfId="0" applyNumberFormat="1" applyFont="1" applyFill="1" applyBorder="1" applyAlignment="1" applyProtection="1">
      <alignment horizontal="center"/>
      <protection locked="0"/>
    </xf>
    <xf numFmtId="0" fontId="0" fillId="36" borderId="0" xfId="0" applyFill="1" applyBorder="1" applyAlignment="1" applyProtection="1">
      <alignment horizontal="center"/>
      <protection/>
    </xf>
    <xf numFmtId="0" fontId="6"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0" borderId="0" xfId="0" applyFont="1" applyBorder="1" applyAlignment="1" applyProtection="1">
      <alignment horizontal="center"/>
      <protection/>
    </xf>
    <xf numFmtId="0" fontId="16" fillId="0" borderId="0" xfId="0" applyFont="1" applyAlignment="1" applyProtection="1">
      <alignment horizontal="center" vertical="center"/>
      <protection/>
    </xf>
    <xf numFmtId="0" fontId="11" fillId="0" borderId="0" xfId="0" applyFont="1" applyAlignment="1" applyProtection="1">
      <alignment/>
      <protection/>
    </xf>
    <xf numFmtId="0" fontId="17" fillId="36" borderId="0" xfId="0" applyFont="1" applyFill="1" applyBorder="1" applyAlignment="1" applyProtection="1">
      <alignment/>
      <protection/>
    </xf>
    <xf numFmtId="0" fontId="0" fillId="0" borderId="0" xfId="0" applyAlignment="1" applyProtection="1">
      <alignment/>
      <protection/>
    </xf>
    <xf numFmtId="0" fontId="10" fillId="36" borderId="0" xfId="0" applyFont="1" applyFill="1" applyBorder="1" applyAlignment="1" applyProtection="1">
      <alignment/>
      <protection/>
    </xf>
    <xf numFmtId="0" fontId="10" fillId="36" borderId="0" xfId="0" applyFont="1" applyFill="1" applyBorder="1" applyAlignment="1" applyProtection="1">
      <alignment horizontal="center"/>
      <protection/>
    </xf>
    <xf numFmtId="0" fontId="11" fillId="0" borderId="16" xfId="0" applyFont="1" applyBorder="1" applyAlignment="1" applyProtection="1">
      <alignment/>
      <protection/>
    </xf>
    <xf numFmtId="0" fontId="12" fillId="0" borderId="16" xfId="0" applyFont="1" applyBorder="1" applyAlignment="1" applyProtection="1">
      <alignment horizontal="center" vertical="center"/>
      <protection/>
    </xf>
    <xf numFmtId="0" fontId="11" fillId="0" borderId="22" xfId="0" applyFont="1" applyBorder="1" applyAlignment="1" applyProtection="1">
      <alignment/>
      <protection/>
    </xf>
    <xf numFmtId="164" fontId="0" fillId="0" borderId="16" xfId="0" applyNumberFormat="1" applyBorder="1" applyAlignment="1" applyProtection="1">
      <alignment/>
      <protection/>
    </xf>
    <xf numFmtId="0" fontId="26" fillId="4" borderId="10" xfId="0" applyFont="1" applyFill="1" applyBorder="1" applyAlignment="1" applyProtection="1">
      <alignment horizontal="center" vertical="center"/>
      <protection locked="0"/>
    </xf>
    <xf numFmtId="14" fontId="26" fillId="4" borderId="10" xfId="0" applyNumberFormat="1" applyFont="1" applyFill="1" applyBorder="1" applyAlignment="1" applyProtection="1">
      <alignment horizontal="left"/>
      <protection locked="0"/>
    </xf>
    <xf numFmtId="164" fontId="31" fillId="36" borderId="0" xfId="0" applyNumberFormat="1" applyFont="1" applyFill="1" applyBorder="1" applyAlignment="1" applyProtection="1">
      <alignment horizontal="center" wrapText="1"/>
      <protection/>
    </xf>
    <xf numFmtId="0" fontId="2" fillId="36" borderId="0" xfId="0" applyFont="1" applyFill="1" applyBorder="1" applyAlignment="1" applyProtection="1">
      <alignment horizontal="center" vertical="center"/>
      <protection/>
    </xf>
    <xf numFmtId="0" fontId="20" fillId="36" borderId="0" xfId="0" applyFont="1" applyFill="1" applyBorder="1" applyAlignment="1" applyProtection="1">
      <alignment horizontal="center" vertical="center"/>
      <protection/>
    </xf>
    <xf numFmtId="0" fontId="0" fillId="0" borderId="10" xfId="0" applyFont="1" applyBorder="1" applyAlignment="1">
      <alignment vertical="center" wrapText="1"/>
    </xf>
    <xf numFmtId="0" fontId="29" fillId="36" borderId="23" xfId="0"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4" fillId="0" borderId="15" xfId="53" applyBorder="1" applyAlignment="1" applyProtection="1">
      <alignment vertical="center" wrapText="1"/>
      <protection locked="0"/>
    </xf>
    <xf numFmtId="0" fontId="6" fillId="38" borderId="10" xfId="0" applyFont="1" applyFill="1" applyBorder="1" applyAlignment="1" applyProtection="1">
      <alignment vertical="center" wrapText="1"/>
      <protection locked="0"/>
    </xf>
    <xf numFmtId="2" fontId="6" fillId="38" borderId="10" xfId="0" applyNumberFormat="1" applyFont="1" applyFill="1" applyBorder="1" applyAlignment="1">
      <alignment horizontal="center" vertical="center"/>
    </xf>
    <xf numFmtId="0" fontId="6" fillId="38" borderId="10" xfId="0" applyFont="1" applyFill="1" applyBorder="1" applyAlignment="1">
      <alignment/>
    </xf>
    <xf numFmtId="0" fontId="6" fillId="38" borderId="10" xfId="0" applyFont="1" applyFill="1" applyBorder="1" applyAlignment="1">
      <alignment horizontal="center" vertical="center"/>
    </xf>
    <xf numFmtId="0" fontId="0" fillId="0" borderId="25" xfId="0" applyBorder="1" applyAlignment="1">
      <alignment/>
    </xf>
    <xf numFmtId="0" fontId="0" fillId="0" borderId="26" xfId="0" applyBorder="1" applyAlignment="1">
      <alignment/>
    </xf>
    <xf numFmtId="0" fontId="28" fillId="0" borderId="27" xfId="0" applyFont="1" applyBorder="1" applyAlignment="1">
      <alignment vertical="center" wrapText="1"/>
    </xf>
    <xf numFmtId="0" fontId="0" fillId="0" borderId="28" xfId="0" applyBorder="1" applyAlignment="1">
      <alignment/>
    </xf>
    <xf numFmtId="170" fontId="30" fillId="10" borderId="29" xfId="0" applyNumberFormat="1" applyFont="1" applyFill="1" applyBorder="1" applyAlignment="1">
      <alignment horizontal="center" vertical="center" wrapText="1"/>
    </xf>
    <xf numFmtId="0" fontId="30" fillId="10" borderId="30" xfId="0" applyFont="1" applyFill="1" applyBorder="1" applyAlignment="1">
      <alignment horizontal="center" vertical="center" wrapText="1"/>
    </xf>
    <xf numFmtId="170" fontId="30" fillId="36" borderId="29" xfId="0" applyNumberFormat="1" applyFont="1" applyFill="1" applyBorder="1" applyAlignment="1">
      <alignment horizontal="center" vertical="center" wrapText="1"/>
    </xf>
    <xf numFmtId="0" fontId="30" fillId="36" borderId="30"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0" fillId="36" borderId="29" xfId="0" applyFont="1" applyFill="1" applyBorder="1" applyAlignment="1">
      <alignment horizontal="center" vertical="center" wrapText="1"/>
    </xf>
    <xf numFmtId="164" fontId="30" fillId="10" borderId="29" xfId="0" applyNumberFormat="1" applyFont="1" applyFill="1" applyBorder="1" applyAlignment="1">
      <alignment horizontal="center" vertical="center" wrapText="1"/>
    </xf>
    <xf numFmtId="0" fontId="28" fillId="0" borderId="31" xfId="0" applyFont="1" applyFill="1" applyBorder="1" applyAlignment="1">
      <alignment vertical="center" wrapText="1"/>
    </xf>
    <xf numFmtId="0" fontId="0" fillId="0" borderId="10" xfId="0" applyBorder="1" applyAlignment="1">
      <alignment horizontal="center" wrapText="1"/>
    </xf>
    <xf numFmtId="1" fontId="7" fillId="0" borderId="10" xfId="0" applyNumberFormat="1" applyFont="1" applyFill="1" applyBorder="1" applyAlignment="1" applyProtection="1">
      <alignment horizontal="center" vertical="center" wrapText="1"/>
      <protection/>
    </xf>
    <xf numFmtId="1" fontId="7" fillId="0" borderId="10" xfId="0" applyNumberFormat="1" applyFont="1" applyBorder="1" applyAlignment="1">
      <alignment horizontal="center" vertical="center"/>
    </xf>
    <xf numFmtId="1" fontId="7" fillId="0" borderId="10" xfId="0" applyNumberFormat="1" applyFont="1" applyBorder="1" applyAlignment="1" applyProtection="1">
      <alignment horizontal="center" vertical="center" wrapText="1"/>
      <protection/>
    </xf>
    <xf numFmtId="0" fontId="0" fillId="36" borderId="0" xfId="0" applyFont="1" applyFill="1" applyBorder="1" applyAlignment="1" applyProtection="1">
      <alignment/>
      <protection/>
    </xf>
    <xf numFmtId="0" fontId="4" fillId="36" borderId="0" xfId="53" applyFill="1" applyBorder="1" applyAlignment="1" applyProtection="1">
      <alignment/>
      <protection/>
    </xf>
    <xf numFmtId="0" fontId="6" fillId="36" borderId="0" xfId="0" applyFont="1" applyFill="1" applyBorder="1" applyAlignment="1" applyProtection="1">
      <alignment horizontal="center"/>
      <protection/>
    </xf>
    <xf numFmtId="0" fontId="0" fillId="0" borderId="14" xfId="0" applyFont="1" applyBorder="1" applyAlignment="1">
      <alignment vertical="top" wrapText="1"/>
    </xf>
    <xf numFmtId="0" fontId="0" fillId="0" borderId="10" xfId="0" applyFont="1" applyBorder="1" applyAlignment="1" applyProtection="1">
      <alignment horizontal="center" wrapText="1"/>
      <protection/>
    </xf>
    <xf numFmtId="0" fontId="0" fillId="0" borderId="0" xfId="0" applyFont="1" applyAlignment="1">
      <alignment horizontal="center" wrapText="1"/>
    </xf>
    <xf numFmtId="2" fontId="7"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xf>
    <xf numFmtId="1" fontId="2" fillId="0" borderId="0" xfId="0" applyNumberFormat="1" applyFont="1" applyFill="1" applyBorder="1" applyAlignment="1">
      <alignment horizontal="center"/>
    </xf>
    <xf numFmtId="0" fontId="2" fillId="0" borderId="18" xfId="0" applyFont="1" applyFill="1" applyBorder="1" applyAlignment="1">
      <alignment/>
    </xf>
    <xf numFmtId="0" fontId="0" fillId="0" borderId="19" xfId="0" applyFill="1" applyBorder="1" applyAlignment="1">
      <alignment/>
    </xf>
    <xf numFmtId="0" fontId="1" fillId="0" borderId="19" xfId="0" applyFont="1" applyBorder="1" applyAlignment="1">
      <alignment/>
    </xf>
    <xf numFmtId="0" fontId="70" fillId="42" borderId="10" xfId="53" applyFont="1" applyFill="1" applyBorder="1" applyAlignment="1" applyProtection="1">
      <alignment vertical="center" wrapText="1"/>
      <protection locked="0"/>
    </xf>
    <xf numFmtId="49" fontId="0" fillId="4" borderId="10" xfId="0" applyNumberFormat="1" applyFont="1" applyFill="1" applyBorder="1" applyAlignment="1" applyProtection="1">
      <alignment horizontal="center" vertical="center"/>
      <protection locked="0"/>
    </xf>
    <xf numFmtId="49" fontId="0" fillId="4" borderId="10" xfId="0" applyNumberFormat="1" applyFont="1" applyFill="1" applyBorder="1" applyAlignment="1" applyProtection="1">
      <alignment horizontal="center"/>
      <protection locked="0"/>
    </xf>
    <xf numFmtId="49" fontId="3" fillId="36" borderId="0" xfId="0" applyNumberFormat="1" applyFont="1" applyFill="1" applyBorder="1" applyAlignment="1">
      <alignment horizontal="right"/>
    </xf>
    <xf numFmtId="1" fontId="2" fillId="0" borderId="0" xfId="0" applyNumberFormat="1" applyFont="1" applyFill="1" applyBorder="1" applyAlignment="1">
      <alignment horizontal="right"/>
    </xf>
    <xf numFmtId="49" fontId="13" fillId="0" borderId="0" xfId="0" applyNumberFormat="1" applyFont="1" applyAlignment="1">
      <alignment horizontal="right"/>
    </xf>
    <xf numFmtId="49" fontId="3" fillId="0" borderId="16" xfId="0" applyNumberFormat="1" applyFont="1" applyBorder="1" applyAlignment="1">
      <alignment horizontal="right"/>
    </xf>
    <xf numFmtId="49" fontId="10" fillId="0" borderId="16" xfId="0" applyNumberFormat="1" applyFont="1" applyFill="1" applyBorder="1" applyAlignment="1">
      <alignment/>
    </xf>
    <xf numFmtId="49" fontId="10" fillId="0" borderId="16" xfId="0" applyNumberFormat="1" applyFont="1" applyFill="1" applyBorder="1" applyAlignment="1">
      <alignment horizontal="right"/>
    </xf>
    <xf numFmtId="49" fontId="2" fillId="0" borderId="16" xfId="0" applyNumberFormat="1" applyFont="1" applyBorder="1" applyAlignment="1" applyProtection="1">
      <alignment horizontal="right"/>
      <protection/>
    </xf>
    <xf numFmtId="0" fontId="0" fillId="43" borderId="0" xfId="0" applyFont="1" applyFill="1" applyBorder="1" applyAlignment="1" applyProtection="1">
      <alignment/>
      <protection/>
    </xf>
    <xf numFmtId="0" fontId="4" fillId="44" borderId="32" xfId="53" applyFill="1" applyBorder="1" applyAlignment="1" applyProtection="1">
      <alignment horizontal="center"/>
      <protection locked="0"/>
    </xf>
    <xf numFmtId="0" fontId="4" fillId="44" borderId="33" xfId="53" applyFill="1" applyBorder="1" applyAlignment="1" applyProtection="1">
      <alignment horizontal="center"/>
      <protection locked="0"/>
    </xf>
    <xf numFmtId="0" fontId="4" fillId="44" borderId="0" xfId="53" applyFill="1" applyBorder="1" applyAlignment="1" applyProtection="1">
      <alignment horizontal="center"/>
      <protection locked="0"/>
    </xf>
    <xf numFmtId="0" fontId="4" fillId="44" borderId="34" xfId="53" applyFill="1" applyBorder="1" applyAlignment="1" applyProtection="1">
      <alignment horizontal="center"/>
      <protection locked="0"/>
    </xf>
    <xf numFmtId="0" fontId="4" fillId="44" borderId="35" xfId="53" applyFill="1" applyBorder="1" applyAlignment="1" applyProtection="1">
      <alignment horizontal="center"/>
      <protection locked="0"/>
    </xf>
    <xf numFmtId="0" fontId="4" fillId="44" borderId="36" xfId="53" applyFill="1" applyBorder="1" applyAlignment="1" applyProtection="1">
      <alignment horizontal="center"/>
      <protection locked="0"/>
    </xf>
    <xf numFmtId="0" fontId="4" fillId="44" borderId="37" xfId="53" applyFill="1" applyBorder="1" applyAlignment="1" applyProtection="1">
      <alignment horizontal="center"/>
      <protection locked="0"/>
    </xf>
    <xf numFmtId="0" fontId="4" fillId="44" borderId="38" xfId="53" applyFill="1" applyBorder="1" applyAlignment="1" applyProtection="1">
      <alignment horizontal="center"/>
      <protection locked="0"/>
    </xf>
    <xf numFmtId="0" fontId="71" fillId="43" borderId="0" xfId="0" applyFont="1" applyFill="1" applyBorder="1" applyAlignment="1" applyProtection="1">
      <alignment/>
      <protection/>
    </xf>
    <xf numFmtId="0" fontId="0" fillId="0" borderId="10" xfId="0" applyFont="1" applyBorder="1" applyAlignment="1">
      <alignment vertical="top" wrapText="1"/>
    </xf>
    <xf numFmtId="0" fontId="0" fillId="0" borderId="10" xfId="0" applyNumberFormat="1" applyFont="1" applyBorder="1" applyAlignment="1">
      <alignment vertical="top" wrapText="1"/>
    </xf>
    <xf numFmtId="0" fontId="0" fillId="0" borderId="39" xfId="0" applyFont="1" applyBorder="1" applyAlignment="1">
      <alignment vertical="top" wrapText="1"/>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vertical="top" wrapText="1"/>
      <protection/>
    </xf>
    <xf numFmtId="0" fontId="10" fillId="36" borderId="0" xfId="0" applyFont="1" applyFill="1" applyBorder="1" applyAlignment="1">
      <alignment vertical="top"/>
    </xf>
    <xf numFmtId="0" fontId="10" fillId="36" borderId="0" xfId="0" applyFont="1" applyFill="1" applyBorder="1" applyAlignment="1" applyProtection="1">
      <alignment vertical="top"/>
      <protection/>
    </xf>
    <xf numFmtId="0" fontId="2" fillId="36" borderId="40" xfId="0" applyFont="1" applyFill="1" applyBorder="1" applyAlignment="1" applyProtection="1">
      <alignment/>
      <protection/>
    </xf>
    <xf numFmtId="0" fontId="0" fillId="36" borderId="40" xfId="0" applyFill="1" applyBorder="1" applyAlignment="1" applyProtection="1">
      <alignment/>
      <protection/>
    </xf>
    <xf numFmtId="0" fontId="0" fillId="36" borderId="40" xfId="0" applyFill="1" applyBorder="1" applyAlignment="1">
      <alignment/>
    </xf>
    <xf numFmtId="0" fontId="6" fillId="36" borderId="40" xfId="0" applyFont="1" applyFill="1" applyBorder="1" applyAlignment="1" applyProtection="1">
      <alignment/>
      <protection/>
    </xf>
    <xf numFmtId="0" fontId="0" fillId="36" borderId="40" xfId="0" applyFill="1" applyBorder="1" applyAlignment="1">
      <alignment/>
    </xf>
    <xf numFmtId="0" fontId="72" fillId="0" borderId="0" xfId="0" applyFont="1" applyFill="1" applyBorder="1" applyAlignment="1" applyProtection="1">
      <alignment/>
      <protection/>
    </xf>
    <xf numFmtId="0" fontId="0" fillId="36" borderId="41" xfId="0" applyFill="1" applyBorder="1" applyAlignment="1" applyProtection="1">
      <alignment/>
      <protection/>
    </xf>
    <xf numFmtId="0" fontId="7" fillId="45" borderId="10" xfId="0" applyFont="1" applyFill="1" applyBorder="1" applyAlignment="1" applyProtection="1">
      <alignment horizontal="center" vertical="center"/>
      <protection/>
    </xf>
    <xf numFmtId="164" fontId="73" fillId="36" borderId="0" xfId="0" applyNumberFormat="1" applyFont="1" applyFill="1" applyBorder="1" applyAlignment="1" applyProtection="1">
      <alignment horizontal="center" wrapText="1"/>
      <protection/>
    </xf>
    <xf numFmtId="164" fontId="74" fillId="36" borderId="0" xfId="0" applyNumberFormat="1" applyFont="1" applyFill="1" applyBorder="1" applyAlignment="1" applyProtection="1">
      <alignment horizontal="center" wrapText="1"/>
      <protection/>
    </xf>
    <xf numFmtId="0" fontId="3" fillId="0" borderId="17" xfId="0" applyFont="1" applyBorder="1" applyAlignment="1">
      <alignment wrapText="1"/>
    </xf>
    <xf numFmtId="0" fontId="0" fillId="36" borderId="42" xfId="0" applyFill="1" applyBorder="1" applyAlignment="1" applyProtection="1">
      <alignment/>
      <protection/>
    </xf>
    <xf numFmtId="1" fontId="7" fillId="0" borderId="15" xfId="0" applyNumberFormat="1" applyFont="1" applyFill="1" applyBorder="1" applyAlignment="1" applyProtection="1">
      <alignment horizontal="center" vertical="center" wrapText="1"/>
      <protection/>
    </xf>
    <xf numFmtId="1" fontId="7" fillId="0" borderId="43" xfId="0" applyNumberFormat="1" applyFont="1" applyFill="1" applyBorder="1" applyAlignment="1" applyProtection="1">
      <alignment horizontal="center" vertical="center" wrapText="1"/>
      <protection/>
    </xf>
    <xf numFmtId="0" fontId="0" fillId="36" borderId="40" xfId="0" applyFill="1" applyBorder="1" applyAlignment="1">
      <alignment horizontal="center"/>
    </xf>
    <xf numFmtId="0" fontId="2" fillId="36" borderId="0" xfId="0" applyFont="1" applyFill="1" applyBorder="1" applyAlignment="1" applyProtection="1">
      <alignment horizontal="right"/>
      <protection/>
    </xf>
    <xf numFmtId="14" fontId="26" fillId="43" borderId="0" xfId="0" applyNumberFormat="1" applyFont="1" applyFill="1" applyBorder="1" applyAlignment="1" applyProtection="1">
      <alignment horizontal="center"/>
      <protection locked="0"/>
    </xf>
    <xf numFmtId="0" fontId="32" fillId="0" borderId="0" xfId="0" applyFont="1" applyBorder="1" applyAlignment="1" applyProtection="1">
      <alignment/>
      <protection/>
    </xf>
    <xf numFmtId="0" fontId="2" fillId="0" borderId="0" xfId="0" applyFont="1" applyFill="1" applyBorder="1" applyAlignment="1" applyProtection="1">
      <alignment horizontal="right"/>
      <protection/>
    </xf>
    <xf numFmtId="49" fontId="0" fillId="0" borderId="0" xfId="0" applyNumberFormat="1" applyBorder="1" applyAlignment="1">
      <alignment horizontal="center"/>
    </xf>
    <xf numFmtId="0" fontId="0" fillId="0" borderId="10" xfId="0" applyFont="1" applyBorder="1" applyAlignment="1">
      <alignment horizontal="center" wrapText="1"/>
    </xf>
    <xf numFmtId="0" fontId="10" fillId="0" borderId="14" xfId="0" applyFont="1" applyBorder="1" applyAlignment="1" applyProtection="1">
      <alignment horizontal="left" vertical="center"/>
      <protection/>
    </xf>
    <xf numFmtId="0" fontId="0" fillId="0" borderId="10" xfId="0" applyFont="1" applyBorder="1" applyAlignment="1" applyProtection="1">
      <alignment vertical="center" wrapText="1"/>
      <protection locked="0"/>
    </xf>
    <xf numFmtId="0" fontId="9" fillId="44" borderId="44" xfId="0" applyFont="1" applyFill="1" applyBorder="1" applyAlignment="1" applyProtection="1">
      <alignment horizontal="center"/>
      <protection/>
    </xf>
    <xf numFmtId="0" fontId="9" fillId="44" borderId="45" xfId="0" applyFont="1" applyFill="1" applyBorder="1" applyAlignment="1" applyProtection="1">
      <alignment horizontal="center"/>
      <protection/>
    </xf>
    <xf numFmtId="0" fontId="9" fillId="44" borderId="46" xfId="0" applyFont="1" applyFill="1" applyBorder="1" applyAlignment="1" applyProtection="1">
      <alignment horizontal="center"/>
      <protection/>
    </xf>
    <xf numFmtId="0" fontId="2" fillId="36" borderId="0" xfId="0" applyFont="1" applyFill="1" applyBorder="1" applyAlignment="1" applyProtection="1">
      <alignment horizontal="right"/>
      <protection/>
    </xf>
    <xf numFmtId="0" fontId="2" fillId="36" borderId="47" xfId="0" applyFont="1" applyFill="1" applyBorder="1" applyAlignment="1" applyProtection="1">
      <alignment horizontal="right"/>
      <protection/>
    </xf>
    <xf numFmtId="0" fontId="6" fillId="46" borderId="48" xfId="0" applyFont="1" applyFill="1" applyBorder="1" applyAlignment="1">
      <alignment horizontal="center"/>
    </xf>
    <xf numFmtId="0" fontId="6" fillId="46" borderId="49" xfId="0" applyFont="1" applyFill="1" applyBorder="1" applyAlignment="1">
      <alignment horizontal="center"/>
    </xf>
    <xf numFmtId="0" fontId="6" fillId="47" borderId="48" xfId="0" applyFont="1" applyFill="1" applyBorder="1" applyAlignment="1">
      <alignment horizontal="center"/>
    </xf>
    <xf numFmtId="0" fontId="6" fillId="47" borderId="49" xfId="0" applyFont="1" applyFill="1" applyBorder="1" applyAlignment="1">
      <alignment horizontal="center"/>
    </xf>
    <xf numFmtId="0" fontId="6" fillId="45" borderId="48" xfId="0" applyFont="1" applyFill="1" applyBorder="1" applyAlignment="1">
      <alignment horizontal="center"/>
    </xf>
    <xf numFmtId="0" fontId="6" fillId="45" borderId="49" xfId="0" applyFont="1" applyFill="1" applyBorder="1" applyAlignment="1">
      <alignment horizontal="center"/>
    </xf>
    <xf numFmtId="0" fontId="6" fillId="48" borderId="48" xfId="0" applyFont="1" applyFill="1" applyBorder="1" applyAlignment="1">
      <alignment horizontal="center"/>
    </xf>
    <xf numFmtId="0" fontId="6" fillId="48" borderId="49" xfId="0" applyFont="1" applyFill="1" applyBorder="1" applyAlignment="1">
      <alignment horizontal="center"/>
    </xf>
    <xf numFmtId="0" fontId="6" fillId="49" borderId="48" xfId="0" applyFont="1" applyFill="1" applyBorder="1" applyAlignment="1">
      <alignment horizontal="center"/>
    </xf>
    <xf numFmtId="0" fontId="6" fillId="49" borderId="49" xfId="0" applyFont="1" applyFill="1" applyBorder="1" applyAlignment="1">
      <alignment horizontal="center"/>
    </xf>
    <xf numFmtId="0" fontId="6" fillId="29" borderId="48" xfId="0" applyFont="1" applyFill="1" applyBorder="1" applyAlignment="1">
      <alignment horizontal="center"/>
    </xf>
    <xf numFmtId="0" fontId="6" fillId="29" borderId="49" xfId="0" applyFont="1" applyFill="1" applyBorder="1" applyAlignment="1">
      <alignment horizontal="center"/>
    </xf>
    <xf numFmtId="0" fontId="6" fillId="50" borderId="48" xfId="0" applyFont="1" applyFill="1" applyBorder="1" applyAlignment="1">
      <alignment horizontal="center"/>
    </xf>
    <xf numFmtId="0" fontId="6" fillId="50" borderId="49" xfId="0" applyFont="1" applyFill="1" applyBorder="1" applyAlignment="1">
      <alignment horizontal="center"/>
    </xf>
    <xf numFmtId="0" fontId="6" fillId="51" borderId="48" xfId="0" applyFont="1" applyFill="1" applyBorder="1" applyAlignment="1">
      <alignment horizontal="center"/>
    </xf>
    <xf numFmtId="0" fontId="6" fillId="51" borderId="49" xfId="0" applyFont="1" applyFill="1" applyBorder="1" applyAlignment="1">
      <alignment horizontal="center"/>
    </xf>
    <xf numFmtId="0" fontId="6" fillId="52" borderId="50" xfId="0" applyFont="1" applyFill="1" applyBorder="1" applyAlignment="1">
      <alignment horizontal="center"/>
    </xf>
    <xf numFmtId="0" fontId="6" fillId="52" borderId="51" xfId="0" applyFont="1" applyFill="1" applyBorder="1" applyAlignment="1">
      <alignment horizontal="center"/>
    </xf>
    <xf numFmtId="0" fontId="6" fillId="52" borderId="4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4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285750</xdr:colOff>
      <xdr:row>0</xdr:row>
      <xdr:rowOff>0</xdr:rowOff>
    </xdr:from>
    <xdr:to>
      <xdr:col>15</xdr:col>
      <xdr:colOff>476250</xdr:colOff>
      <xdr:row>4</xdr:row>
      <xdr:rowOff>161925</xdr:rowOff>
    </xdr:to>
    <xdr:pic>
      <xdr:nvPicPr>
        <xdr:cNvPr id="1" name="Picture 2"/>
        <xdr:cNvPicPr preferRelativeResize="1">
          <a:picLocks noChangeAspect="1"/>
        </xdr:cNvPicPr>
      </xdr:nvPicPr>
      <xdr:blipFill>
        <a:blip r:embed="rId1"/>
        <a:stretch>
          <a:fillRect/>
        </a:stretch>
      </xdr:blipFill>
      <xdr:spPr>
        <a:xfrm>
          <a:off x="11363325" y="0"/>
          <a:ext cx="2771775" cy="1333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47625</xdr:rowOff>
    </xdr:from>
    <xdr:to>
      <xdr:col>3</xdr:col>
      <xdr:colOff>847725</xdr:colOff>
      <xdr:row>0</xdr:row>
      <xdr:rowOff>304800</xdr:rowOff>
    </xdr:to>
    <xdr:sp>
      <xdr:nvSpPr>
        <xdr:cNvPr id="1" name="TextBox 5">
          <a:hlinkClick r:id="rId1"/>
        </xdr:cNvPr>
        <xdr:cNvSpPr txBox="1">
          <a:spLocks noChangeArrowheads="1"/>
        </xdr:cNvSpPr>
      </xdr:nvSpPr>
      <xdr:spPr>
        <a:xfrm>
          <a:off x="5676900" y="47625"/>
          <a:ext cx="6858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0</xdr:row>
      <xdr:rowOff>95250</xdr:rowOff>
    </xdr:from>
    <xdr:to>
      <xdr:col>4</xdr:col>
      <xdr:colOff>657225</xdr:colOff>
      <xdr:row>0</xdr:row>
      <xdr:rowOff>342900</xdr:rowOff>
    </xdr:to>
    <xdr:sp>
      <xdr:nvSpPr>
        <xdr:cNvPr id="1" name="TextBox 5">
          <a:hlinkClick r:id="rId1"/>
        </xdr:cNvPr>
        <xdr:cNvSpPr txBox="1">
          <a:spLocks noChangeArrowheads="1"/>
        </xdr:cNvSpPr>
      </xdr:nvSpPr>
      <xdr:spPr>
        <a:xfrm>
          <a:off x="6315075" y="95250"/>
          <a:ext cx="68580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66675</xdr:rowOff>
    </xdr:from>
    <xdr:to>
      <xdr:col>3</xdr:col>
      <xdr:colOff>857250</xdr:colOff>
      <xdr:row>0</xdr:row>
      <xdr:rowOff>314325</xdr:rowOff>
    </xdr:to>
    <xdr:sp>
      <xdr:nvSpPr>
        <xdr:cNvPr id="1" name="TextBox 2">
          <a:hlinkClick r:id="rId1"/>
        </xdr:cNvPr>
        <xdr:cNvSpPr txBox="1">
          <a:spLocks noChangeArrowheads="1"/>
        </xdr:cNvSpPr>
      </xdr:nvSpPr>
      <xdr:spPr>
        <a:xfrm>
          <a:off x="6191250" y="66675"/>
          <a:ext cx="67627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66675</xdr:rowOff>
    </xdr:from>
    <xdr:to>
      <xdr:col>3</xdr:col>
      <xdr:colOff>809625</xdr:colOff>
      <xdr:row>0</xdr:row>
      <xdr:rowOff>314325</xdr:rowOff>
    </xdr:to>
    <xdr:sp>
      <xdr:nvSpPr>
        <xdr:cNvPr id="1" name="TextBox 5">
          <a:hlinkClick r:id="rId1"/>
        </xdr:cNvPr>
        <xdr:cNvSpPr txBox="1">
          <a:spLocks noChangeArrowheads="1"/>
        </xdr:cNvSpPr>
      </xdr:nvSpPr>
      <xdr:spPr>
        <a:xfrm>
          <a:off x="5972175" y="66675"/>
          <a:ext cx="695325"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66675</xdr:rowOff>
    </xdr:from>
    <xdr:to>
      <xdr:col>3</xdr:col>
      <xdr:colOff>771525</xdr:colOff>
      <xdr:row>0</xdr:row>
      <xdr:rowOff>314325</xdr:rowOff>
    </xdr:to>
    <xdr:sp>
      <xdr:nvSpPr>
        <xdr:cNvPr id="1" name="TextBox 5">
          <a:hlinkClick r:id="rId1"/>
        </xdr:cNvPr>
        <xdr:cNvSpPr txBox="1">
          <a:spLocks noChangeArrowheads="1"/>
        </xdr:cNvSpPr>
      </xdr:nvSpPr>
      <xdr:spPr>
        <a:xfrm>
          <a:off x="5762625" y="66675"/>
          <a:ext cx="685800" cy="2476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47625</xdr:rowOff>
    </xdr:from>
    <xdr:to>
      <xdr:col>3</xdr:col>
      <xdr:colOff>771525</xdr:colOff>
      <xdr:row>0</xdr:row>
      <xdr:rowOff>304800</xdr:rowOff>
    </xdr:to>
    <xdr:sp>
      <xdr:nvSpPr>
        <xdr:cNvPr id="1" name="TextBox 6">
          <a:hlinkClick r:id="rId1"/>
        </xdr:cNvPr>
        <xdr:cNvSpPr txBox="1">
          <a:spLocks noChangeArrowheads="1"/>
        </xdr:cNvSpPr>
      </xdr:nvSpPr>
      <xdr:spPr>
        <a:xfrm>
          <a:off x="6038850" y="47625"/>
          <a:ext cx="6858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3</xdr:col>
      <xdr:colOff>752475</xdr:colOff>
      <xdr:row>0</xdr:row>
      <xdr:rowOff>304800</xdr:rowOff>
    </xdr:to>
    <xdr:sp>
      <xdr:nvSpPr>
        <xdr:cNvPr id="1" name="TextBox 5">
          <a:hlinkClick r:id="rId1"/>
        </xdr:cNvPr>
        <xdr:cNvSpPr txBox="1">
          <a:spLocks noChangeArrowheads="1"/>
        </xdr:cNvSpPr>
      </xdr:nvSpPr>
      <xdr:spPr>
        <a:xfrm>
          <a:off x="5848350" y="47625"/>
          <a:ext cx="6858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38100</xdr:rowOff>
    </xdr:from>
    <xdr:to>
      <xdr:col>3</xdr:col>
      <xdr:colOff>809625</xdr:colOff>
      <xdr:row>0</xdr:row>
      <xdr:rowOff>266700</xdr:rowOff>
    </xdr:to>
    <xdr:sp>
      <xdr:nvSpPr>
        <xdr:cNvPr id="1" name="TextBox 7">
          <a:hlinkClick r:id="rId1"/>
        </xdr:cNvPr>
        <xdr:cNvSpPr txBox="1">
          <a:spLocks noChangeArrowheads="1"/>
        </xdr:cNvSpPr>
      </xdr:nvSpPr>
      <xdr:spPr>
        <a:xfrm>
          <a:off x="5781675" y="38100"/>
          <a:ext cx="695325"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0</xdr:row>
      <xdr:rowOff>76200</xdr:rowOff>
    </xdr:from>
    <xdr:to>
      <xdr:col>3</xdr:col>
      <xdr:colOff>847725</xdr:colOff>
      <xdr:row>0</xdr:row>
      <xdr:rowOff>314325</xdr:rowOff>
    </xdr:to>
    <xdr:sp>
      <xdr:nvSpPr>
        <xdr:cNvPr id="1" name="TextBox 5">
          <a:hlinkClick r:id="rId1"/>
        </xdr:cNvPr>
        <xdr:cNvSpPr txBox="1">
          <a:spLocks noChangeArrowheads="1"/>
        </xdr:cNvSpPr>
      </xdr:nvSpPr>
      <xdr:spPr>
        <a:xfrm>
          <a:off x="6115050" y="76200"/>
          <a:ext cx="6858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47625</xdr:rowOff>
    </xdr:from>
    <xdr:to>
      <xdr:col>3</xdr:col>
      <xdr:colOff>809625</xdr:colOff>
      <xdr:row>0</xdr:row>
      <xdr:rowOff>304800</xdr:rowOff>
    </xdr:to>
    <xdr:sp>
      <xdr:nvSpPr>
        <xdr:cNvPr id="1" name="TextBox 6">
          <a:hlinkClick r:id="rId1"/>
        </xdr:cNvPr>
        <xdr:cNvSpPr txBox="1">
          <a:spLocks noChangeArrowheads="1"/>
        </xdr:cNvSpPr>
      </xdr:nvSpPr>
      <xdr:spPr>
        <a:xfrm>
          <a:off x="5229225" y="47625"/>
          <a:ext cx="676275"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H42"/>
  <sheetViews>
    <sheetView tabSelected="1" zoomScale="80" zoomScaleNormal="80" zoomScalePageLayoutView="0" workbookViewId="0" topLeftCell="A1">
      <selection activeCell="B17" sqref="B17"/>
    </sheetView>
  </sheetViews>
  <sheetFormatPr defaultColWidth="9.140625" defaultRowHeight="12.75"/>
  <cols>
    <col min="1" max="1" width="10.140625" style="60" customWidth="1"/>
    <col min="2" max="2" width="25.140625" style="60" customWidth="1"/>
    <col min="3" max="3" width="19.00390625" style="60" customWidth="1"/>
    <col min="4" max="4" width="13.00390625" style="60" customWidth="1"/>
    <col min="5" max="5" width="14.140625" style="60" customWidth="1"/>
    <col min="6" max="6" width="11.57421875" style="60" customWidth="1"/>
    <col min="7" max="7" width="9.7109375" style="60" customWidth="1"/>
    <col min="8" max="8" width="8.7109375" style="60" customWidth="1"/>
    <col min="9" max="9" width="16.28125" style="60" customWidth="1"/>
    <col min="10" max="10" width="23.140625" style="60" customWidth="1"/>
    <col min="11" max="11" width="15.28125" style="60" customWidth="1"/>
    <col min="12" max="12" width="11.28125" style="153" customWidth="1"/>
    <col min="13" max="18" width="9.140625" style="153" customWidth="1"/>
    <col min="19" max="21" width="9.140625" style="60" customWidth="1"/>
    <col min="22" max="25" width="9.140625" style="196" customWidth="1"/>
    <col min="26" max="32" width="9.140625" style="227" customWidth="1"/>
    <col min="33" max="34" width="9.140625" style="218" customWidth="1"/>
    <col min="35" max="40" width="9.140625" style="196" customWidth="1"/>
    <col min="41" max="16384" width="9.140625" style="60" customWidth="1"/>
  </cols>
  <sheetData>
    <row r="1" spans="1:34" s="53" customFormat="1" ht="18">
      <c r="A1" s="197"/>
      <c r="L1" s="155"/>
      <c r="M1" s="155"/>
      <c r="N1" s="155"/>
      <c r="O1" s="155"/>
      <c r="P1" s="155"/>
      <c r="Q1" s="155"/>
      <c r="R1" s="155"/>
      <c r="U1" s="170"/>
      <c r="X1" s="196"/>
      <c r="Y1" s="196"/>
      <c r="Z1" s="227">
        <f>SIRubrics!G5</f>
        <v>0</v>
      </c>
      <c r="AA1" s="227">
        <f>SIIRubrics!G5</f>
        <v>0</v>
      </c>
      <c r="AB1" s="227">
        <f>SIIIRubrics!G5</f>
        <v>0</v>
      </c>
      <c r="AC1" s="227">
        <f>SIVRubrics!G5</f>
        <v>0</v>
      </c>
      <c r="AD1" s="227">
        <f>SVRubrics!G5</f>
        <v>0</v>
      </c>
      <c r="AE1" s="227">
        <f>SVIRubrics!G5</f>
        <v>0</v>
      </c>
      <c r="AF1" s="227">
        <f>SVIIRubrics!G5</f>
        <v>0</v>
      </c>
      <c r="AG1" s="218"/>
      <c r="AH1" s="218"/>
    </row>
    <row r="2" spans="1:34" s="53" customFormat="1" ht="18.75">
      <c r="A2" s="51" t="s">
        <v>15</v>
      </c>
      <c r="B2" s="51"/>
      <c r="C2" s="51"/>
      <c r="D2" s="51"/>
      <c r="F2" s="52"/>
      <c r="L2" s="156"/>
      <c r="M2" s="155"/>
      <c r="N2" s="155"/>
      <c r="O2" s="155"/>
      <c r="P2" s="155"/>
      <c r="Q2" s="155"/>
      <c r="R2" s="155"/>
      <c r="U2" s="171"/>
      <c r="X2" s="196"/>
      <c r="Y2" s="196"/>
      <c r="Z2" s="227">
        <f>SIRubrics!G10</f>
        <v>0</v>
      </c>
      <c r="AA2" s="227">
        <f>SIIRubrics!G6</f>
        <v>0</v>
      </c>
      <c r="AB2" s="227">
        <f>SIIIRubrics!G6</f>
        <v>0</v>
      </c>
      <c r="AC2" s="227">
        <f>SIVRubrics!G6</f>
        <v>0</v>
      </c>
      <c r="AD2" s="227">
        <f>SVRubrics!G6</f>
        <v>0</v>
      </c>
      <c r="AE2" s="227">
        <f>SVIRubrics!G6</f>
        <v>0</v>
      </c>
      <c r="AF2" s="227">
        <f>SVIIRubrics!G6</f>
        <v>0</v>
      </c>
      <c r="AG2" s="218"/>
      <c r="AH2" s="218"/>
    </row>
    <row r="3" spans="1:34" s="53" customFormat="1" ht="27.75" customHeight="1">
      <c r="A3" s="261" t="s">
        <v>89</v>
      </c>
      <c r="B3" s="262"/>
      <c r="C3" s="210" t="s">
        <v>707</v>
      </c>
      <c r="D3" s="250" t="s">
        <v>323</v>
      </c>
      <c r="E3" s="210" t="s">
        <v>702</v>
      </c>
      <c r="H3" s="149"/>
      <c r="L3" s="155"/>
      <c r="M3" s="155"/>
      <c r="N3" s="155"/>
      <c r="O3" s="155"/>
      <c r="P3" s="155"/>
      <c r="Q3" s="155"/>
      <c r="R3" s="155"/>
      <c r="U3" s="171"/>
      <c r="X3" s="196"/>
      <c r="Y3" s="196"/>
      <c r="Z3" s="227">
        <f>SIRubrics!G11</f>
        <v>0</v>
      </c>
      <c r="AA3" s="227">
        <f>SIIRubrics!G11</f>
        <v>0</v>
      </c>
      <c r="AB3" s="227">
        <f>SIIIRubrics!G7</f>
        <v>0</v>
      </c>
      <c r="AC3" s="227">
        <f>SIVRubrics!G7</f>
        <v>0</v>
      </c>
      <c r="AD3" s="227">
        <f>SVRubrics!G7</f>
        <v>0</v>
      </c>
      <c r="AE3" s="227">
        <f>SVIRubrics!G7</f>
        <v>0</v>
      </c>
      <c r="AF3" s="227">
        <f>SVIIRubrics!G11</f>
        <v>0</v>
      </c>
      <c r="AG3" s="218"/>
      <c r="AH3" s="218"/>
    </row>
    <row r="4" spans="1:34" s="53" customFormat="1" ht="27.75" customHeight="1">
      <c r="A4" s="261" t="s">
        <v>522</v>
      </c>
      <c r="B4" s="262"/>
      <c r="C4" s="210" t="s">
        <v>704</v>
      </c>
      <c r="D4" s="250" t="s">
        <v>521</v>
      </c>
      <c r="E4" s="209" t="s">
        <v>703</v>
      </c>
      <c r="H4" s="149" t="s">
        <v>84</v>
      </c>
      <c r="L4" s="155"/>
      <c r="M4" s="155"/>
      <c r="N4" s="155"/>
      <c r="O4" s="155"/>
      <c r="P4" s="155"/>
      <c r="Q4" s="155"/>
      <c r="R4" s="155"/>
      <c r="U4" s="170"/>
      <c r="X4" s="196"/>
      <c r="Y4" s="196"/>
      <c r="Z4" s="227">
        <f>SIRubrics!G16</f>
        <v>0</v>
      </c>
      <c r="AA4" s="227">
        <f>SIIRubrics!G12</f>
        <v>0</v>
      </c>
      <c r="AB4" s="227">
        <f>SIIIRubrics!G12</f>
        <v>0</v>
      </c>
      <c r="AC4" s="227">
        <f>SIVRubrics!G12</f>
        <v>0</v>
      </c>
      <c r="AD4" s="227">
        <f>SVRubrics!G12</f>
        <v>0</v>
      </c>
      <c r="AE4" s="227">
        <f>SVIRubrics!G8</f>
        <v>0</v>
      </c>
      <c r="AF4" s="227">
        <f>SVIIRubrics!G12</f>
        <v>0</v>
      </c>
      <c r="AG4" s="218"/>
      <c r="AH4" s="218"/>
    </row>
    <row r="5" spans="1:34" s="53" customFormat="1" ht="27.75" customHeight="1">
      <c r="A5" s="261" t="s">
        <v>520</v>
      </c>
      <c r="B5" s="262"/>
      <c r="C5" s="210" t="s">
        <v>706</v>
      </c>
      <c r="D5" s="253" t="s">
        <v>701</v>
      </c>
      <c r="E5" s="210" t="s">
        <v>705</v>
      </c>
      <c r="G5" s="149"/>
      <c r="H5" s="252" t="s">
        <v>715</v>
      </c>
      <c r="L5" s="155"/>
      <c r="M5" s="155"/>
      <c r="N5" s="155"/>
      <c r="O5" s="155"/>
      <c r="P5" s="155"/>
      <c r="Q5" s="155"/>
      <c r="R5" s="155"/>
      <c r="X5" s="196"/>
      <c r="Y5" s="196"/>
      <c r="Z5" s="227">
        <f>SIRubrics!G21</f>
        <v>0</v>
      </c>
      <c r="AA5" s="227">
        <f>SIIRubrics!G13</f>
        <v>0</v>
      </c>
      <c r="AB5" s="227">
        <f>SIIIRubrics!G13</f>
        <v>0</v>
      </c>
      <c r="AC5" s="227">
        <f>SIVRubrics!G13</f>
        <v>0</v>
      </c>
      <c r="AD5" s="227">
        <f>SVRubrics!G13</f>
        <v>0</v>
      </c>
      <c r="AE5" s="227">
        <f>SVIRubrics!G13</f>
        <v>0</v>
      </c>
      <c r="AF5" s="227">
        <f>SVIIRubrics!G17</f>
        <v>0</v>
      </c>
      <c r="AG5" s="218"/>
      <c r="AH5" s="218"/>
    </row>
    <row r="6" spans="6:34" s="53" customFormat="1" ht="18.75" customHeight="1" thickBot="1">
      <c r="F6" s="51"/>
      <c r="G6" s="63"/>
      <c r="H6" s="63" t="s">
        <v>86</v>
      </c>
      <c r="I6" s="63" t="s">
        <v>85</v>
      </c>
      <c r="J6" s="63" t="s">
        <v>87</v>
      </c>
      <c r="L6" s="155"/>
      <c r="M6" s="155"/>
      <c r="N6" s="155"/>
      <c r="O6" s="155"/>
      <c r="P6" s="155"/>
      <c r="Q6" s="155"/>
      <c r="R6" s="155"/>
      <c r="X6" s="196"/>
      <c r="Y6" s="196"/>
      <c r="Z6" s="227">
        <f>SIRubrics!G26</f>
        <v>0</v>
      </c>
      <c r="AA6" s="227">
        <f>SIIRubrics!G18</f>
        <v>0</v>
      </c>
      <c r="AB6" s="227">
        <f>SIIIRubrics!G14</f>
        <v>0</v>
      </c>
      <c r="AC6" s="227">
        <f>SIVRubrics!G18</f>
        <v>0</v>
      </c>
      <c r="AD6" s="227">
        <f>SVRubrics!G18</f>
        <v>0</v>
      </c>
      <c r="AE6" s="227">
        <f>SVIRubrics!G14</f>
        <v>0</v>
      </c>
      <c r="AF6" s="227">
        <f>SVIIRubrics!G18</f>
        <v>0</v>
      </c>
      <c r="AG6" s="218"/>
      <c r="AH6" s="218"/>
    </row>
    <row r="7" spans="1:32" ht="38.25" customHeight="1" thickTop="1">
      <c r="A7" s="55"/>
      <c r="B7" s="53"/>
      <c r="C7" s="56" t="s">
        <v>113</v>
      </c>
      <c r="D7" s="53"/>
      <c r="E7" s="53"/>
      <c r="F7" s="53"/>
      <c r="G7" s="251"/>
      <c r="H7" s="152"/>
      <c r="I7" s="152"/>
      <c r="J7" s="168"/>
      <c r="K7" s="53"/>
      <c r="L7" s="258" t="s">
        <v>241</v>
      </c>
      <c r="M7" s="259"/>
      <c r="N7" s="259"/>
      <c r="O7" s="259"/>
      <c r="P7" s="259"/>
      <c r="Q7" s="259"/>
      <c r="R7" s="260"/>
      <c r="Z7" s="227">
        <f>SIRubrics!G27</f>
        <v>0</v>
      </c>
      <c r="AA7" s="227">
        <f>SIIRubrics!G19</f>
        <v>0</v>
      </c>
      <c r="AB7" s="227">
        <f>SIIIRubrics!G15</f>
        <v>0</v>
      </c>
      <c r="AC7" s="227">
        <f>SIVRubrics!G19</f>
        <v>0</v>
      </c>
      <c r="AD7" s="227">
        <f>SVRubrics!G23</f>
        <v>0</v>
      </c>
      <c r="AE7" s="227">
        <f>SVIRubrics!G15</f>
        <v>0</v>
      </c>
      <c r="AF7" s="227">
        <f>SVIIRubrics!G23</f>
        <v>0</v>
      </c>
    </row>
    <row r="8" spans="1:31" ht="42" customHeight="1">
      <c r="A8" s="12" t="s">
        <v>111</v>
      </c>
      <c r="B8" s="12" t="s">
        <v>112</v>
      </c>
      <c r="C8" s="57" t="s">
        <v>88</v>
      </c>
      <c r="D8" s="200" t="s">
        <v>699</v>
      </c>
      <c r="E8" s="151">
        <f>SUM(D9:D15)</f>
        <v>59.99699999999999</v>
      </c>
      <c r="F8" s="53"/>
      <c r="G8" s="251"/>
      <c r="H8" s="152"/>
      <c r="I8" s="167"/>
      <c r="J8" s="150"/>
      <c r="K8" s="53"/>
      <c r="L8" s="219" t="s">
        <v>233</v>
      </c>
      <c r="M8" s="221" t="s">
        <v>242</v>
      </c>
      <c r="N8" s="221" t="s">
        <v>424</v>
      </c>
      <c r="O8" s="221" t="s">
        <v>439</v>
      </c>
      <c r="P8" s="221" t="s">
        <v>449</v>
      </c>
      <c r="Q8" s="221" t="s">
        <v>459</v>
      </c>
      <c r="R8" s="222" t="s">
        <v>475</v>
      </c>
      <c r="Z8" s="227">
        <f>SIRubrics!G32</f>
        <v>0</v>
      </c>
      <c r="AA8" s="227">
        <f>SIIRubrics!G24</f>
        <v>0</v>
      </c>
      <c r="AB8" s="227">
        <f>SIIIRubrics!G20</f>
        <v>0</v>
      </c>
      <c r="AC8" s="227">
        <f>SIVRubrics!G24</f>
        <v>0</v>
      </c>
      <c r="AD8" s="227">
        <f>SVRubrics!G24</f>
        <v>0</v>
      </c>
      <c r="AE8" s="227">
        <f>SVIRubrics!G20</f>
        <v>0</v>
      </c>
    </row>
    <row r="9" spans="1:31" ht="32.25" customHeight="1">
      <c r="A9" s="30" t="s">
        <v>96</v>
      </c>
      <c r="B9" s="32" t="s">
        <v>117</v>
      </c>
      <c r="C9" s="58">
        <f>SIRubrics!C48</f>
      </c>
      <c r="D9" s="29">
        <v>8.571</v>
      </c>
      <c r="E9" s="169"/>
      <c r="F9" s="53"/>
      <c r="G9" s="251"/>
      <c r="H9" s="152" t="s">
        <v>95</v>
      </c>
      <c r="I9" s="167"/>
      <c r="J9" s="150"/>
      <c r="K9" s="53"/>
      <c r="L9" s="219" t="s">
        <v>234</v>
      </c>
      <c r="M9" s="221" t="s">
        <v>243</v>
      </c>
      <c r="N9" s="221" t="s">
        <v>425</v>
      </c>
      <c r="O9" s="221" t="s">
        <v>440</v>
      </c>
      <c r="P9" s="221" t="s">
        <v>450</v>
      </c>
      <c r="Q9" s="221" t="s">
        <v>460</v>
      </c>
      <c r="R9" s="222" t="s">
        <v>476</v>
      </c>
      <c r="V9" s="244">
        <f>IF(C9&lt;&gt;"",C9*D9,0)</f>
        <v>0</v>
      </c>
      <c r="AA9" s="227">
        <f>SIIRubrics!G29</f>
        <v>0</v>
      </c>
      <c r="AB9" s="227">
        <f>SIIIRubrics!G21</f>
        <v>0</v>
      </c>
      <c r="AC9" s="227">
        <f>SIVRubrics!G25</f>
        <v>0</v>
      </c>
      <c r="AD9" s="227">
        <f>SVRubrics!G29</f>
        <v>0</v>
      </c>
      <c r="AE9" s="227">
        <f>SVIRubrics!G25</f>
        <v>0</v>
      </c>
    </row>
    <row r="10" spans="1:31" ht="32.25" customHeight="1">
      <c r="A10" s="72" t="s">
        <v>97</v>
      </c>
      <c r="B10" s="73" t="s">
        <v>110</v>
      </c>
      <c r="C10" s="58">
        <f>SIIRubrics!C51</f>
      </c>
      <c r="D10" s="29">
        <v>8.571</v>
      </c>
      <c r="E10" s="169"/>
      <c r="F10" s="53"/>
      <c r="G10" s="251"/>
      <c r="H10" s="152"/>
      <c r="I10" s="167"/>
      <c r="J10" s="150"/>
      <c r="K10" s="53"/>
      <c r="L10" s="219" t="s">
        <v>235</v>
      </c>
      <c r="M10" s="221" t="s">
        <v>244</v>
      </c>
      <c r="N10" s="221" t="s">
        <v>426</v>
      </c>
      <c r="O10" s="221" t="s">
        <v>441</v>
      </c>
      <c r="P10" s="221" t="s">
        <v>451</v>
      </c>
      <c r="Q10" s="221" t="s">
        <v>461</v>
      </c>
      <c r="R10" s="222" t="s">
        <v>477</v>
      </c>
      <c r="V10" s="244">
        <f aca="true" t="shared" si="0" ref="V10:V15">IF(C10&lt;&gt;"",C10*D10,0)</f>
        <v>0</v>
      </c>
      <c r="AA10" s="227">
        <f>SIIRubrics!G30</f>
        <v>0</v>
      </c>
      <c r="AB10" s="227">
        <f>SIIIRubrics!G26</f>
        <v>0</v>
      </c>
      <c r="AC10" s="227">
        <f>SIVRubrics!G26</f>
        <v>0</v>
      </c>
      <c r="AD10" s="227">
        <f>SVRubrics!G30</f>
        <v>0</v>
      </c>
      <c r="AE10" s="227">
        <f>SVIRubrics!G26</f>
        <v>0</v>
      </c>
    </row>
    <row r="11" spans="1:31" ht="32.25" customHeight="1">
      <c r="A11" s="139" t="s">
        <v>98</v>
      </c>
      <c r="B11" s="144" t="s">
        <v>118</v>
      </c>
      <c r="C11" s="58">
        <f>SIIIRubrics!C54</f>
      </c>
      <c r="D11" s="29">
        <v>8.571</v>
      </c>
      <c r="E11" s="169"/>
      <c r="F11" s="53"/>
      <c r="G11" s="251"/>
      <c r="H11" s="152"/>
      <c r="I11" s="167"/>
      <c r="J11" s="150"/>
      <c r="K11" s="53"/>
      <c r="L11" s="219" t="s">
        <v>236</v>
      </c>
      <c r="M11" s="221" t="s">
        <v>245</v>
      </c>
      <c r="N11" s="221" t="s">
        <v>427</v>
      </c>
      <c r="O11" s="221" t="s">
        <v>442</v>
      </c>
      <c r="P11" s="221" t="s">
        <v>452</v>
      </c>
      <c r="Q11" s="221" t="s">
        <v>462</v>
      </c>
      <c r="R11" s="222" t="s">
        <v>478</v>
      </c>
      <c r="V11" s="244">
        <f t="shared" si="0"/>
        <v>0</v>
      </c>
      <c r="AA11" s="227">
        <f>SIIRubrics!G35</f>
        <v>0</v>
      </c>
      <c r="AB11" s="227">
        <f>SIIIRubrics!G27</f>
        <v>0</v>
      </c>
      <c r="AE11" s="227">
        <f>SVIRubrics!G27</f>
        <v>0</v>
      </c>
    </row>
    <row r="12" spans="1:31" ht="32.25" customHeight="1">
      <c r="A12" s="140" t="s">
        <v>99</v>
      </c>
      <c r="B12" s="145" t="s">
        <v>119</v>
      </c>
      <c r="C12" s="58">
        <f>SIVRubrics!C40</f>
      </c>
      <c r="D12" s="29">
        <v>8.571</v>
      </c>
      <c r="E12" s="169"/>
      <c r="F12" s="53"/>
      <c r="G12" s="251"/>
      <c r="H12" s="152"/>
      <c r="I12" s="167"/>
      <c r="J12" s="150"/>
      <c r="K12" s="53"/>
      <c r="L12" s="219" t="s">
        <v>237</v>
      </c>
      <c r="M12" s="221" t="s">
        <v>246</v>
      </c>
      <c r="N12" s="221" t="s">
        <v>428</v>
      </c>
      <c r="O12" s="221" t="s">
        <v>443</v>
      </c>
      <c r="P12" s="221" t="s">
        <v>453</v>
      </c>
      <c r="Q12" s="221" t="s">
        <v>463</v>
      </c>
      <c r="R12" s="222" t="s">
        <v>479</v>
      </c>
      <c r="V12" s="244">
        <f t="shared" si="0"/>
        <v>0</v>
      </c>
      <c r="AA12" s="227">
        <f>SIIRubrics!G36</f>
        <v>0</v>
      </c>
      <c r="AB12" s="227">
        <f>SIIIRubrics!G32</f>
        <v>0</v>
      </c>
      <c r="AE12" s="227">
        <f>SVIRubrics!G28</f>
        <v>0</v>
      </c>
    </row>
    <row r="13" spans="1:31" ht="32.25" customHeight="1">
      <c r="A13" s="141" t="s">
        <v>100</v>
      </c>
      <c r="B13" s="146" t="s">
        <v>120</v>
      </c>
      <c r="C13" s="58">
        <f>SVRubrics!C44</f>
      </c>
      <c r="D13" s="29">
        <v>8.571</v>
      </c>
      <c r="E13" s="169"/>
      <c r="F13" s="53"/>
      <c r="G13" s="251"/>
      <c r="H13" s="152"/>
      <c r="I13" s="167"/>
      <c r="J13" s="150"/>
      <c r="K13" s="53"/>
      <c r="L13" s="219" t="s">
        <v>238</v>
      </c>
      <c r="M13" s="221" t="s">
        <v>247</v>
      </c>
      <c r="N13" s="221" t="s">
        <v>429</v>
      </c>
      <c r="O13" s="221" t="s">
        <v>444</v>
      </c>
      <c r="P13" s="221" t="s">
        <v>454</v>
      </c>
      <c r="Q13" s="221" t="s">
        <v>464</v>
      </c>
      <c r="R13" s="222" t="s">
        <v>480</v>
      </c>
      <c r="V13" s="244">
        <f t="shared" si="0"/>
        <v>0</v>
      </c>
      <c r="AB13" s="227">
        <f>SIIIRubrics!G33</f>
        <v>0</v>
      </c>
      <c r="AE13" s="227">
        <f>SVIRubrics!G33</f>
        <v>0</v>
      </c>
    </row>
    <row r="14" spans="1:31" ht="38.25" customHeight="1" thickBot="1">
      <c r="A14" s="142" t="s">
        <v>101</v>
      </c>
      <c r="B14" s="147" t="s">
        <v>121</v>
      </c>
      <c r="C14" s="58">
        <f>SVIRubrics!C50</f>
      </c>
      <c r="D14" s="29">
        <v>8.571</v>
      </c>
      <c r="E14" s="169"/>
      <c r="F14" s="53"/>
      <c r="G14" s="251"/>
      <c r="H14" s="152"/>
      <c r="I14" s="167"/>
      <c r="J14" s="150"/>
      <c r="K14" s="53"/>
      <c r="L14" s="219" t="s">
        <v>239</v>
      </c>
      <c r="M14" s="221" t="s">
        <v>248</v>
      </c>
      <c r="N14" s="221" t="s">
        <v>430</v>
      </c>
      <c r="O14" s="221" t="s">
        <v>445</v>
      </c>
      <c r="P14" s="221" t="s">
        <v>455</v>
      </c>
      <c r="Q14" s="221" t="s">
        <v>465</v>
      </c>
      <c r="R14" s="226" t="s">
        <v>481</v>
      </c>
      <c r="V14" s="244">
        <f t="shared" si="0"/>
        <v>0</v>
      </c>
      <c r="AB14" s="227">
        <f>SIIIRubrics!G38</f>
        <v>0</v>
      </c>
      <c r="AE14" s="227">
        <f>SVIRubrics!G34</f>
        <v>0</v>
      </c>
    </row>
    <row r="15" spans="1:31" ht="32.25" customHeight="1" thickBot="1" thickTop="1">
      <c r="A15" s="143" t="s">
        <v>102</v>
      </c>
      <c r="B15" s="208" t="s">
        <v>122</v>
      </c>
      <c r="C15" s="58">
        <f>SVIIRubrics!C36</f>
      </c>
      <c r="D15" s="29">
        <v>8.571</v>
      </c>
      <c r="E15" s="169"/>
      <c r="F15" s="240"/>
      <c r="G15" s="251"/>
      <c r="H15" s="152"/>
      <c r="I15" s="167"/>
      <c r="J15" s="150"/>
      <c r="K15" s="53"/>
      <c r="L15" s="220" t="s">
        <v>240</v>
      </c>
      <c r="M15" s="221" t="s">
        <v>249</v>
      </c>
      <c r="N15" s="221" t="s">
        <v>431</v>
      </c>
      <c r="O15" s="221" t="s">
        <v>446</v>
      </c>
      <c r="P15" s="221" t="s">
        <v>456</v>
      </c>
      <c r="Q15" s="222" t="s">
        <v>466</v>
      </c>
      <c r="R15" s="198"/>
      <c r="V15" s="244">
        <f t="shared" si="0"/>
        <v>0</v>
      </c>
      <c r="AB15" s="227">
        <f>SIIIRubrics!G39</f>
        <v>0</v>
      </c>
      <c r="AE15" s="227">
        <f>SVIRubrics!G35</f>
        <v>0</v>
      </c>
    </row>
    <row r="16" spans="1:31" ht="38.25" customHeight="1" thickTop="1">
      <c r="A16" s="17"/>
      <c r="B16" s="257" t="s">
        <v>519</v>
      </c>
      <c r="C16" s="202">
        <f>IF(SUM(V9:V15)/60=0,"",ROUND(SUM(V9:V15)/60,3))</f>
      </c>
      <c r="D16" s="59" t="s">
        <v>490</v>
      </c>
      <c r="E16" s="193">
        <f>IF(ISERROR(Calculator!B3),"",Calculator!B3)</f>
      </c>
      <c r="F16" s="53"/>
      <c r="G16" s="251"/>
      <c r="H16" s="152"/>
      <c r="I16" s="167"/>
      <c r="J16" s="150"/>
      <c r="K16" s="53"/>
      <c r="L16" s="162"/>
      <c r="M16" s="219" t="s">
        <v>250</v>
      </c>
      <c r="N16" s="221" t="s">
        <v>432</v>
      </c>
      <c r="O16" s="221" t="s">
        <v>447</v>
      </c>
      <c r="P16" s="221" t="s">
        <v>457</v>
      </c>
      <c r="Q16" s="222" t="s">
        <v>467</v>
      </c>
      <c r="R16" s="198"/>
      <c r="V16" s="243"/>
      <c r="AE16" s="227">
        <f>SVIRubrics!G36</f>
        <v>0</v>
      </c>
    </row>
    <row r="17" spans="1:18" ht="38.25" customHeight="1" thickBot="1">
      <c r="A17" s="17" t="s">
        <v>103</v>
      </c>
      <c r="B17" s="148" t="s">
        <v>395</v>
      </c>
      <c r="C17" s="195">
        <f>IF(StGrRubrics!G5="","",StGrRubrics!G5)</f>
      </c>
      <c r="D17" s="59" t="s">
        <v>490</v>
      </c>
      <c r="E17" s="193">
        <f>C17</f>
      </c>
      <c r="F17" s="53"/>
      <c r="G17" s="251"/>
      <c r="H17" s="152"/>
      <c r="I17" s="167"/>
      <c r="J17" s="150"/>
      <c r="K17" s="53"/>
      <c r="L17" s="162"/>
      <c r="M17" s="219" t="s">
        <v>251</v>
      </c>
      <c r="N17" s="221" t="s">
        <v>433</v>
      </c>
      <c r="O17" s="225" t="s">
        <v>448</v>
      </c>
      <c r="P17" s="225" t="s">
        <v>458</v>
      </c>
      <c r="Q17" s="222" t="s">
        <v>468</v>
      </c>
      <c r="R17" s="198"/>
    </row>
    <row r="18" spans="1:18" ht="38.25" customHeight="1" thickTop="1">
      <c r="A18" s="17" t="s">
        <v>714</v>
      </c>
      <c r="B18" s="175" t="s">
        <v>394</v>
      </c>
      <c r="C18" s="195">
        <f>IF(LoGrRubrics!G5="","",LoGrRubrics!G5)</f>
      </c>
      <c r="D18" s="59" t="s">
        <v>490</v>
      </c>
      <c r="E18" s="194">
        <f>C18</f>
      </c>
      <c r="F18" s="53"/>
      <c r="G18" s="251"/>
      <c r="H18" s="152"/>
      <c r="I18" s="167"/>
      <c r="J18" s="150"/>
      <c r="K18" s="53"/>
      <c r="L18" s="162"/>
      <c r="M18" s="219" t="s">
        <v>252</v>
      </c>
      <c r="N18" s="222" t="s">
        <v>434</v>
      </c>
      <c r="O18" s="198"/>
      <c r="P18" s="198"/>
      <c r="Q18" s="223" t="s">
        <v>469</v>
      </c>
      <c r="R18" s="198"/>
    </row>
    <row r="19" spans="2:18" ht="38.25" customHeight="1" thickBot="1">
      <c r="B19" s="242">
        <f>IF(ISERROR(Calculator!F2),"",Calculator!F2)</f>
      </c>
      <c r="C19" s="256" t="s">
        <v>315</v>
      </c>
      <c r="D19" s="241"/>
      <c r="E19" s="247">
        <f>IF(ISERROR(IF(SUM(E16:E18)=0,"",IF(SUM(E16:E18)&gt;100,100,SUM(E16:E18)))),"",IF(SUM(E16:E18)=0,"",IF(SUM(E16:E18)&gt;100,100,SUM(E16:E18))))</f>
      </c>
      <c r="F19" s="55"/>
      <c r="G19" s="251"/>
      <c r="H19" s="152"/>
      <c r="I19" s="167"/>
      <c r="J19" s="150"/>
      <c r="K19" s="53"/>
      <c r="L19" s="162"/>
      <c r="M19" s="220" t="s">
        <v>253</v>
      </c>
      <c r="N19" s="222" t="s">
        <v>435</v>
      </c>
      <c r="O19" s="198"/>
      <c r="P19" s="198"/>
      <c r="Q19" s="223" t="s">
        <v>470</v>
      </c>
      <c r="R19" s="198"/>
    </row>
    <row r="20" spans="3:18" ht="27.75" customHeight="1" thickTop="1">
      <c r="C20" s="53"/>
      <c r="D20" s="246"/>
      <c r="E20" s="248"/>
      <c r="F20" s="53"/>
      <c r="G20" s="53"/>
      <c r="H20" s="152"/>
      <c r="I20" s="167"/>
      <c r="J20" s="150"/>
      <c r="K20" s="53"/>
      <c r="L20" s="162"/>
      <c r="M20" s="198"/>
      <c r="N20" s="223" t="s">
        <v>436</v>
      </c>
      <c r="O20" s="198"/>
      <c r="P20" s="198"/>
      <c r="Q20" s="223" t="s">
        <v>471</v>
      </c>
      <c r="R20" s="198"/>
    </row>
    <row r="21" spans="2:18" ht="27.75" customHeight="1">
      <c r="B21" s="203" t="s">
        <v>716</v>
      </c>
      <c r="C21" s="203" t="s">
        <v>109</v>
      </c>
      <c r="D21" s="203" t="s">
        <v>383</v>
      </c>
      <c r="E21" s="5" t="s">
        <v>104</v>
      </c>
      <c r="F21" s="53"/>
      <c r="G21" s="53"/>
      <c r="H21" s="53"/>
      <c r="I21" s="53"/>
      <c r="J21" s="53"/>
      <c r="K21" s="53"/>
      <c r="L21" s="162"/>
      <c r="M21" s="198"/>
      <c r="N21" s="223" t="s">
        <v>437</v>
      </c>
      <c r="O21" s="198"/>
      <c r="P21" s="198"/>
      <c r="Q21" s="223" t="s">
        <v>472</v>
      </c>
      <c r="R21" s="198"/>
    </row>
    <row r="22" spans="2:18" ht="27.75" customHeight="1" thickBot="1">
      <c r="B22" s="192" t="s">
        <v>114</v>
      </c>
      <c r="C22" s="62" t="s">
        <v>482</v>
      </c>
      <c r="D22" s="62" t="s">
        <v>482</v>
      </c>
      <c r="E22" s="62" t="s">
        <v>483</v>
      </c>
      <c r="F22" s="53"/>
      <c r="G22" s="53"/>
      <c r="H22" s="53"/>
      <c r="I22" s="53"/>
      <c r="J22" s="53"/>
      <c r="K22" s="53"/>
      <c r="L22" s="162"/>
      <c r="M22" s="198"/>
      <c r="N22" s="224" t="s">
        <v>438</v>
      </c>
      <c r="O22" s="198"/>
      <c r="P22" s="198"/>
      <c r="Q22" s="223" t="s">
        <v>473</v>
      </c>
      <c r="R22" s="198"/>
    </row>
    <row r="23" spans="2:18" ht="27.75" customHeight="1" thickBot="1" thickTop="1">
      <c r="B23" s="192" t="s">
        <v>115</v>
      </c>
      <c r="C23" s="62" t="s">
        <v>316</v>
      </c>
      <c r="D23" s="62" t="s">
        <v>316</v>
      </c>
      <c r="E23" s="62" t="s">
        <v>484</v>
      </c>
      <c r="F23" s="53"/>
      <c r="G23" s="53"/>
      <c r="H23" s="53"/>
      <c r="I23" s="53"/>
      <c r="J23" s="53"/>
      <c r="K23" s="53"/>
      <c r="L23" s="162"/>
      <c r="M23" s="198"/>
      <c r="N23" s="198"/>
      <c r="O23" s="198"/>
      <c r="P23" s="198"/>
      <c r="Q23" s="224" t="s">
        <v>474</v>
      </c>
      <c r="R23" s="198"/>
    </row>
    <row r="24" spans="2:11" ht="27.75" customHeight="1" thickTop="1">
      <c r="B24" s="192" t="s">
        <v>116</v>
      </c>
      <c r="C24" s="62" t="s">
        <v>317</v>
      </c>
      <c r="D24" s="62" t="s">
        <v>317</v>
      </c>
      <c r="E24" s="62" t="s">
        <v>57</v>
      </c>
      <c r="F24" s="53"/>
      <c r="G24" s="53"/>
      <c r="H24" s="53"/>
      <c r="I24" s="53"/>
      <c r="J24" s="53"/>
      <c r="K24" s="53"/>
    </row>
    <row r="25" spans="1:11" ht="27.75" customHeight="1">
      <c r="A25" s="54"/>
      <c r="B25" s="255" t="s">
        <v>185</v>
      </c>
      <c r="C25" s="62" t="s">
        <v>58</v>
      </c>
      <c r="D25" s="62" t="s">
        <v>58</v>
      </c>
      <c r="E25" s="62" t="s">
        <v>59</v>
      </c>
      <c r="F25" s="254"/>
      <c r="G25" s="53"/>
      <c r="H25" s="53"/>
      <c r="I25" s="53"/>
      <c r="J25" s="53"/>
      <c r="K25" s="53"/>
    </row>
    <row r="26" spans="1:10" ht="27.75" customHeight="1">
      <c r="A26" s="38"/>
      <c r="B26" s="53"/>
      <c r="C26" s="53"/>
      <c r="D26" s="53"/>
      <c r="E26" s="53"/>
      <c r="F26" s="53"/>
      <c r="G26" s="53"/>
      <c r="J26" s="53"/>
    </row>
    <row r="27" spans="2:10" ht="27.75" customHeight="1">
      <c r="B27" s="38"/>
      <c r="C27" s="53"/>
      <c r="D27" s="53"/>
      <c r="E27" s="53"/>
      <c r="F27" s="53"/>
      <c r="J27" s="53"/>
    </row>
    <row r="28" spans="2:10" ht="27.75" customHeight="1" thickBot="1">
      <c r="B28" s="249"/>
      <c r="C28" s="249"/>
      <c r="D28" s="235"/>
      <c r="E28" s="236"/>
      <c r="F28" s="236"/>
      <c r="G28" s="236"/>
      <c r="H28" s="236"/>
      <c r="J28" s="53"/>
    </row>
    <row r="29" spans="1:8" ht="30" customHeight="1">
      <c r="A29" s="38"/>
      <c r="B29" s="233" t="s">
        <v>132</v>
      </c>
      <c r="C29" s="154"/>
      <c r="E29" s="234"/>
      <c r="F29" s="234" t="s">
        <v>86</v>
      </c>
      <c r="G29" s="234"/>
      <c r="H29" s="234"/>
    </row>
    <row r="30" spans="1:8" ht="30" customHeight="1" thickBot="1">
      <c r="A30" s="61"/>
      <c r="B30" s="237"/>
      <c r="C30" s="237"/>
      <c r="D30" s="238"/>
      <c r="E30" s="236"/>
      <c r="F30" s="239"/>
      <c r="G30" s="236"/>
      <c r="H30" s="236"/>
    </row>
    <row r="31" spans="1:8" ht="18">
      <c r="A31" s="61"/>
      <c r="B31" s="234" t="s">
        <v>133</v>
      </c>
      <c r="C31" s="39"/>
      <c r="E31" s="233"/>
      <c r="F31" s="234" t="s">
        <v>86</v>
      </c>
      <c r="G31" s="234"/>
      <c r="H31" s="234"/>
    </row>
    <row r="32" spans="1:7" ht="12.75">
      <c r="A32" s="61"/>
      <c r="B32" s="61"/>
      <c r="C32" s="38"/>
      <c r="D32" s="38"/>
      <c r="E32" s="39"/>
      <c r="F32" s="38"/>
      <c r="G32" s="38"/>
    </row>
    <row r="33" spans="1:7" ht="12.75">
      <c r="A33" s="61"/>
      <c r="B33" s="61"/>
      <c r="C33" s="38"/>
      <c r="D33" s="38"/>
      <c r="E33" s="38"/>
      <c r="F33" s="38"/>
      <c r="G33" s="38"/>
    </row>
    <row r="34" spans="3:6" ht="12.75">
      <c r="C34" s="38"/>
      <c r="D34" s="38"/>
      <c r="E34" s="38"/>
      <c r="F34" s="38"/>
    </row>
    <row r="35" spans="5:8" ht="12.75">
      <c r="E35" s="38"/>
      <c r="H35" s="38"/>
    </row>
    <row r="36" ht="12.75">
      <c r="H36" s="38"/>
    </row>
    <row r="37" ht="12.75">
      <c r="H37" s="38"/>
    </row>
    <row r="38" ht="12.75">
      <c r="H38" s="38"/>
    </row>
    <row r="39" ht="12.75">
      <c r="H39" s="38"/>
    </row>
    <row r="40" ht="12.75">
      <c r="H40" s="38"/>
    </row>
    <row r="41" ht="12.75">
      <c r="H41" s="38"/>
    </row>
    <row r="42" ht="12.75">
      <c r="H42" s="38"/>
    </row>
  </sheetData>
  <sheetProtection sheet="1" selectLockedCells="1"/>
  <mergeCells count="4">
    <mergeCell ref="L7:R7"/>
    <mergeCell ref="A3:B3"/>
    <mergeCell ref="A4:B4"/>
    <mergeCell ref="A5:B5"/>
  </mergeCells>
  <conditionalFormatting sqref="M8">
    <cfRule type="expression" priority="64" dxfId="0" stopIfTrue="1">
      <formula>AA1&lt;&gt;0</formula>
    </cfRule>
  </conditionalFormatting>
  <conditionalFormatting sqref="E19:E20">
    <cfRule type="cellIs" priority="71" dxfId="58" operator="between" stopIfTrue="1">
      <formula>60.9</formula>
      <formula>85.999</formula>
    </cfRule>
  </conditionalFormatting>
  <conditionalFormatting sqref="L8">
    <cfRule type="expression" priority="73" dxfId="0" stopIfTrue="1">
      <formula>$Z$1&lt;&gt;0</formula>
    </cfRule>
  </conditionalFormatting>
  <conditionalFormatting sqref="L9">
    <cfRule type="expression" priority="70" dxfId="0" stopIfTrue="1">
      <formula>$Z$2&lt;&gt;0</formula>
    </cfRule>
  </conditionalFormatting>
  <conditionalFormatting sqref="L10">
    <cfRule type="expression" priority="69" dxfId="0" stopIfTrue="1">
      <formula>$Z$3&lt;&gt;0</formula>
    </cfRule>
  </conditionalFormatting>
  <conditionalFormatting sqref="L12">
    <cfRule type="expression" priority="68" dxfId="0" stopIfTrue="1">
      <formula>$Z$5&lt;&gt;0</formula>
    </cfRule>
  </conditionalFormatting>
  <conditionalFormatting sqref="L13">
    <cfRule type="expression" priority="67" dxfId="0" stopIfTrue="1">
      <formula>$Z$6&lt;&gt;0</formula>
    </cfRule>
  </conditionalFormatting>
  <conditionalFormatting sqref="L14">
    <cfRule type="expression" priority="66" dxfId="0" stopIfTrue="1">
      <formula>$Z$7&lt;&gt;0</formula>
    </cfRule>
  </conditionalFormatting>
  <conditionalFormatting sqref="L15">
    <cfRule type="expression" priority="65" dxfId="0" stopIfTrue="1">
      <formula>$Z$8&lt;&gt;0</formula>
    </cfRule>
  </conditionalFormatting>
  <conditionalFormatting sqref="L11">
    <cfRule type="expression" priority="84" dxfId="0" stopIfTrue="1">
      <formula>$Z$4&lt;&gt;0</formula>
    </cfRule>
  </conditionalFormatting>
  <conditionalFormatting sqref="O13">
    <cfRule type="expression" priority="93" dxfId="0" stopIfTrue="1">
      <formula>AC6&lt;&gt;0</formula>
    </cfRule>
  </conditionalFormatting>
  <conditionalFormatting sqref="M13">
    <cfRule type="expression" priority="53" dxfId="0" stopIfTrue="1">
      <formula>AA6&lt;&gt;0</formula>
    </cfRule>
  </conditionalFormatting>
  <conditionalFormatting sqref="M9">
    <cfRule type="expression" priority="52" dxfId="0" stopIfTrue="1">
      <formula>AA2&lt;&gt;0</formula>
    </cfRule>
  </conditionalFormatting>
  <conditionalFormatting sqref="M10">
    <cfRule type="expression" priority="51" dxfId="0" stopIfTrue="1">
      <formula>AA3&lt;&gt;0</formula>
    </cfRule>
  </conditionalFormatting>
  <conditionalFormatting sqref="M11">
    <cfRule type="expression" priority="50" dxfId="0" stopIfTrue="1">
      <formula>AA4&lt;&gt;0</formula>
    </cfRule>
  </conditionalFormatting>
  <conditionalFormatting sqref="M14">
    <cfRule type="expression" priority="49" dxfId="0" stopIfTrue="1">
      <formula>AA7&lt;&gt;0</formula>
    </cfRule>
  </conditionalFormatting>
  <conditionalFormatting sqref="M12">
    <cfRule type="expression" priority="48" dxfId="0" stopIfTrue="1">
      <formula>AA5&lt;&gt;0</formula>
    </cfRule>
  </conditionalFormatting>
  <conditionalFormatting sqref="M15">
    <cfRule type="expression" priority="47" dxfId="0" stopIfTrue="1">
      <formula>AA8&lt;&gt;0</formula>
    </cfRule>
  </conditionalFormatting>
  <conditionalFormatting sqref="M16">
    <cfRule type="expression" priority="46" dxfId="0" stopIfTrue="1">
      <formula>AA9&lt;&gt;0</formula>
    </cfRule>
  </conditionalFormatting>
  <conditionalFormatting sqref="M17">
    <cfRule type="expression" priority="45" dxfId="0" stopIfTrue="1">
      <formula>AA10&lt;&gt;0</formula>
    </cfRule>
  </conditionalFormatting>
  <conditionalFormatting sqref="M18">
    <cfRule type="expression" priority="44" dxfId="0" stopIfTrue="1">
      <formula>AA11&lt;&gt;0</formula>
    </cfRule>
  </conditionalFormatting>
  <conditionalFormatting sqref="M19">
    <cfRule type="expression" priority="43" dxfId="0" stopIfTrue="1">
      <formula>AA12&lt;&gt;0</formula>
    </cfRule>
  </conditionalFormatting>
  <conditionalFormatting sqref="N9">
    <cfRule type="expression" priority="41" dxfId="0" stopIfTrue="1">
      <formula>AB2&lt;&gt;0</formula>
    </cfRule>
  </conditionalFormatting>
  <conditionalFormatting sqref="N10">
    <cfRule type="expression" priority="40" dxfId="0" stopIfTrue="1">
      <formula>AB3&lt;&gt;0</formula>
    </cfRule>
  </conditionalFormatting>
  <conditionalFormatting sqref="N11">
    <cfRule type="expression" priority="39" dxfId="0" stopIfTrue="1">
      <formula>AB4&lt;&gt;0</formula>
    </cfRule>
  </conditionalFormatting>
  <conditionalFormatting sqref="N12">
    <cfRule type="expression" priority="38" dxfId="0" stopIfTrue="1">
      <formula>AB5&lt;&gt;0</formula>
    </cfRule>
  </conditionalFormatting>
  <conditionalFormatting sqref="N13">
    <cfRule type="expression" priority="37" dxfId="0" stopIfTrue="1">
      <formula>AB6&lt;&gt;0</formula>
    </cfRule>
  </conditionalFormatting>
  <conditionalFormatting sqref="N14">
    <cfRule type="expression" priority="36" dxfId="0" stopIfTrue="1">
      <formula>AB7&lt;&gt;0</formula>
    </cfRule>
  </conditionalFormatting>
  <conditionalFormatting sqref="N15">
    <cfRule type="expression" priority="35" dxfId="0" stopIfTrue="1">
      <formula>AB8&lt;&gt;0</formula>
    </cfRule>
  </conditionalFormatting>
  <conditionalFormatting sqref="N16">
    <cfRule type="expression" priority="34" dxfId="0" stopIfTrue="1">
      <formula>AB9&lt;&gt;0</formula>
    </cfRule>
  </conditionalFormatting>
  <conditionalFormatting sqref="N17">
    <cfRule type="expression" priority="33" dxfId="0" stopIfTrue="1">
      <formula>AB10&lt;&gt;0</formula>
    </cfRule>
  </conditionalFormatting>
  <conditionalFormatting sqref="N18">
    <cfRule type="expression" priority="32" dxfId="0" stopIfTrue="1">
      <formula>AB11&lt;&gt;0</formula>
    </cfRule>
  </conditionalFormatting>
  <conditionalFormatting sqref="N19">
    <cfRule type="expression" priority="31" dxfId="0" stopIfTrue="1">
      <formula>AB12&lt;&gt;0</formula>
    </cfRule>
  </conditionalFormatting>
  <conditionalFormatting sqref="N20">
    <cfRule type="expression" priority="30" dxfId="0" stopIfTrue="1">
      <formula>AB13&lt;&gt;0</formula>
    </cfRule>
  </conditionalFormatting>
  <conditionalFormatting sqref="N21">
    <cfRule type="expression" priority="29" dxfId="0" stopIfTrue="1">
      <formula>AB14&lt;&gt;0</formula>
    </cfRule>
  </conditionalFormatting>
  <conditionalFormatting sqref="N22">
    <cfRule type="expression" priority="28" dxfId="0" stopIfTrue="1">
      <formula>AB15&lt;&gt;0</formula>
    </cfRule>
  </conditionalFormatting>
  <conditionalFormatting sqref="O9:O10">
    <cfRule type="expression" priority="26" dxfId="0" stopIfTrue="1">
      <formula>AC2&lt;&gt;0</formula>
    </cfRule>
  </conditionalFormatting>
  <conditionalFormatting sqref="O11">
    <cfRule type="expression" priority="25" dxfId="0" stopIfTrue="1">
      <formula>AC4&lt;&gt;0</formula>
    </cfRule>
  </conditionalFormatting>
  <conditionalFormatting sqref="O12">
    <cfRule type="expression" priority="24" dxfId="0" stopIfTrue="1">
      <formula>AC5&lt;&gt;0</formula>
    </cfRule>
  </conditionalFormatting>
  <conditionalFormatting sqref="O14">
    <cfRule type="expression" priority="23" dxfId="0" stopIfTrue="1">
      <formula>AC7&lt;&gt;0</formula>
    </cfRule>
  </conditionalFormatting>
  <conditionalFormatting sqref="O15">
    <cfRule type="expression" priority="22" dxfId="0" stopIfTrue="1">
      <formula>AC8&lt;&gt;0</formula>
    </cfRule>
  </conditionalFormatting>
  <conditionalFormatting sqref="O16">
    <cfRule type="expression" priority="21" dxfId="0" stopIfTrue="1">
      <formula>AC9&lt;&gt;0</formula>
    </cfRule>
  </conditionalFormatting>
  <conditionalFormatting sqref="O17">
    <cfRule type="expression" priority="20" dxfId="0" stopIfTrue="1">
      <formula>AC10&lt;&gt;0</formula>
    </cfRule>
  </conditionalFormatting>
  <conditionalFormatting sqref="P9">
    <cfRule type="expression" priority="19" dxfId="0" stopIfTrue="1">
      <formula>AD2&lt;&gt;0</formula>
    </cfRule>
  </conditionalFormatting>
  <conditionalFormatting sqref="P10">
    <cfRule type="expression" priority="18" dxfId="0" stopIfTrue="1">
      <formula>AD3&lt;&gt;0</formula>
    </cfRule>
  </conditionalFormatting>
  <conditionalFormatting sqref="P11">
    <cfRule type="expression" priority="17" dxfId="0" stopIfTrue="1">
      <formula>AD4&lt;&gt;0</formula>
    </cfRule>
  </conditionalFormatting>
  <conditionalFormatting sqref="P12">
    <cfRule type="expression" priority="16" dxfId="0" stopIfTrue="1">
      <formula>AD5&lt;&gt;0</formula>
    </cfRule>
  </conditionalFormatting>
  <conditionalFormatting sqref="P13">
    <cfRule type="expression" priority="15" dxfId="0" stopIfTrue="1">
      <formula>AD6&lt;&gt;0</formula>
    </cfRule>
  </conditionalFormatting>
  <conditionalFormatting sqref="P14">
    <cfRule type="expression" priority="14" dxfId="0" stopIfTrue="1">
      <formula>AD7&lt;&gt;0</formula>
    </cfRule>
  </conditionalFormatting>
  <conditionalFormatting sqref="P15">
    <cfRule type="expression" priority="13" dxfId="0" stopIfTrue="1">
      <formula>AD8&lt;&gt;0</formula>
    </cfRule>
  </conditionalFormatting>
  <conditionalFormatting sqref="P16">
    <cfRule type="expression" priority="12" dxfId="0" stopIfTrue="1">
      <formula>AD9&lt;&gt;0</formula>
    </cfRule>
  </conditionalFormatting>
  <conditionalFormatting sqref="P17">
    <cfRule type="expression" priority="11" dxfId="0" stopIfTrue="1">
      <formula>AD10&lt;&gt;0</formula>
    </cfRule>
  </conditionalFormatting>
  <conditionalFormatting sqref="Q9:Q23">
    <cfRule type="expression" priority="8" dxfId="0" stopIfTrue="1">
      <formula>AE2&lt;&gt;0</formula>
    </cfRule>
  </conditionalFormatting>
  <conditionalFormatting sqref="Q8">
    <cfRule type="expression" priority="7" dxfId="0" stopIfTrue="1">
      <formula>AE1&lt;&gt;0</formula>
    </cfRule>
  </conditionalFormatting>
  <conditionalFormatting sqref="R8">
    <cfRule type="expression" priority="6" dxfId="0" stopIfTrue="1">
      <formula>AF1&lt;&gt;0</formula>
    </cfRule>
  </conditionalFormatting>
  <conditionalFormatting sqref="R9">
    <cfRule type="expression" priority="5" dxfId="0" stopIfTrue="1">
      <formula>AF2&lt;&gt;0</formula>
    </cfRule>
  </conditionalFormatting>
  <conditionalFormatting sqref="R10:R14">
    <cfRule type="expression" priority="4" dxfId="0" stopIfTrue="1">
      <formula>AF3&lt;&gt;0</formula>
    </cfRule>
  </conditionalFormatting>
  <conditionalFormatting sqref="N8">
    <cfRule type="expression" priority="3" dxfId="0" stopIfTrue="1">
      <formula>AB1&lt;&gt;0</formula>
    </cfRule>
  </conditionalFormatting>
  <conditionalFormatting sqref="O8">
    <cfRule type="expression" priority="2" dxfId="0" stopIfTrue="1">
      <formula>AC1&lt;&gt;0</formula>
    </cfRule>
  </conditionalFormatting>
  <conditionalFormatting sqref="P8">
    <cfRule type="expression" priority="1" dxfId="0" stopIfTrue="1">
      <formula>AD1&lt;&gt;0</formula>
    </cfRule>
  </conditionalFormatting>
  <hyperlinks>
    <hyperlink ref="B9" location="SIRubrics!A1" display="Knowledge of Students and Student Learning"/>
    <hyperlink ref="B10" location="SIIRubrics!A1" display="Knowledge of content and Instructional Planning"/>
    <hyperlink ref="L8" location="SIRubrics!G5" display="I.1.A"/>
    <hyperlink ref="L9:L15" location="SIRubrics!H6" display="I.2.A"/>
    <hyperlink ref="L9" location="SIRubrics!G10" display="I.2.A"/>
    <hyperlink ref="L10" location="SIRubrics!G11" display="I.2.B"/>
    <hyperlink ref="L11" location="SIRubrics!G16" display="I.3.A"/>
    <hyperlink ref="L12" location="SIRubrics!G21" display="I.4.A"/>
    <hyperlink ref="L13" location="SIRubrics!G26" display="I.5.A"/>
    <hyperlink ref="L14" location="SIRubrics!G27" display="I.5.B"/>
    <hyperlink ref="L15" location="SIRubrics!G32" display="I.6.A"/>
    <hyperlink ref="B11" location="SIIIRubrics!A1" display="Instructional Practice"/>
    <hyperlink ref="B12" location="SIVRubrics!A1" display="Learning Environment"/>
    <hyperlink ref="B13" location="SVRubrics!A1" display="Assessment for Student Learning"/>
    <hyperlink ref="B14" location="SVIRubrics!A1" display="Professional Responsibilities and Collaboration"/>
    <hyperlink ref="B15" location="SVIIRubrics!A1" display="Professional Growth"/>
    <hyperlink ref="B17" location="StGrRubrics!A1" display="State Growth Assessment"/>
    <hyperlink ref="B18" location="LoGrRubrics!A1" display="Local Growth Assessment (Rubric scored)"/>
    <hyperlink ref="O10" location="SIVRubrics!G7" display="IV.1.C"/>
    <hyperlink ref="O11" location="SIVRubrics!G12" display="IV.2.A"/>
    <hyperlink ref="O12" location="SIVRubrics!G13" display="IV.2.B"/>
    <hyperlink ref="O13" location="SIVRubrics!G18" display="IV.3.A"/>
    <hyperlink ref="O14" location="SIVRubrics!G19" display="IV.3.B"/>
    <hyperlink ref="O15" location="SIVRubrics!G24" display="IV.4.A"/>
    <hyperlink ref="O16" location="SIVRubrics!G25" display="IV.4.B"/>
    <hyperlink ref="O17" location="SIVRubrics!G26" display="IV.4.C"/>
    <hyperlink ref="Q10" location="SVIRubrics!G7" display="VI.1.C"/>
    <hyperlink ref="Q11" location="SVIRubrics!G8" display="VI.1.D"/>
    <hyperlink ref="Q12" location="SVIRubrics!G13" display="VI.2.A"/>
    <hyperlink ref="Q13" location="SVIRubrics!G14" display="VI.2.B"/>
    <hyperlink ref="Q14" location="SVIRubrics!G15" display="VI.2.C"/>
    <hyperlink ref="Q15" location="SVIRubrics!G20" display="VI.3.A"/>
    <hyperlink ref="Q16" location="SVIRubrics!G25" display="VI.4.A"/>
    <hyperlink ref="Q17" location="SVIRubrics!G26" display="VI.4.B"/>
    <hyperlink ref="Q18" location="SVIRubrics!G27" display="VI.4.C"/>
    <hyperlink ref="Q19" location="SVIRubrics!G28" display="VI.4.D"/>
    <hyperlink ref="Q20" location="SVIRubrics!G33" display="VI.5.A"/>
    <hyperlink ref="Q21" location="SVIRubrics!G34" display="VI.5.B"/>
    <hyperlink ref="Q22" location="SVIRubrics!G35" display="VI.5.C"/>
    <hyperlink ref="Q23" location="SVIRubrics!G36" display="VI.5.D"/>
    <hyperlink ref="R8:R14" location="SVIIRubrics!H5" display="VII.1.A"/>
    <hyperlink ref="R9" location="SVIIRubrics!G6" display="VII.1.B"/>
    <hyperlink ref="R10" location="SVIIRubrics!G11" display="VII.2.A"/>
    <hyperlink ref="R11" location="SVIIRubrics!G12" display="VII.2.B"/>
    <hyperlink ref="R12" location="SVIIRubrics!G17" display="VII.3.A"/>
    <hyperlink ref="R13" location="SVIIRubrics!G18" display="VII.3.B"/>
    <hyperlink ref="R14" location="SVIIRubrics!G23" display="VII.4.A"/>
    <hyperlink ref="M8" location="SIIRubrics!G5" display="II.1.A"/>
    <hyperlink ref="M10" location="SIIRubrics!G11" display="II.2.A"/>
    <hyperlink ref="M19" location="SIIRubrics!G36" display="II.6.B"/>
    <hyperlink ref="M18" location="SIIRubrics!G35" display="II.6.A"/>
    <hyperlink ref="M17" location="SIIRubrics!G30" display="II.5.B"/>
    <hyperlink ref="M16" location="SIIRubrics!G29" display="II.5.A"/>
    <hyperlink ref="M15" location="SIIRubrics!G24" display="II.4.A"/>
    <hyperlink ref="M14" location="SIIRubrics!G19" display="II.3.B"/>
    <hyperlink ref="M13" location="SIIRubrics!G18" display="II.3.A"/>
    <hyperlink ref="M12" location="SIIRubrics!G13" display="II.2.C"/>
    <hyperlink ref="M9" location="SIIRubrics!G6" display="II.1.B"/>
    <hyperlink ref="M11" location="SIIRubrics!G12" display="II.2.B"/>
    <hyperlink ref="N22" location="SIIIRubrics!G39" display="III.6.B"/>
    <hyperlink ref="N21" location="SIIIRubrics!G38" display="III.6.A"/>
    <hyperlink ref="N20" location="SIIIRubrics!G33" display="III.5.B"/>
    <hyperlink ref="N19" location="SIIIRubrics!G32" display="III.5.A"/>
    <hyperlink ref="N18" location="SIIIRubrics!G27" display="III.4.B"/>
    <hyperlink ref="N17" location="SIIIRubrics!G26" display="III.4.A"/>
    <hyperlink ref="N16" location="SIIIRubrics!G21" display="III.3.B"/>
    <hyperlink ref="N15" location="SIIIRubrics!G20" display="III.3.A"/>
    <hyperlink ref="N14" location="SIIIRubrics!G15" display="III.2.D"/>
    <hyperlink ref="N13" location="SIIIRubrics!G14" display="III.2.C"/>
    <hyperlink ref="N12" location="SIIIRubrics!G13" display="III.2.B"/>
    <hyperlink ref="N8" location="SIIIRubrics!G5" display="III.1.A"/>
    <hyperlink ref="N9" location="SIIIRubrics!G6" display="III.1.B"/>
    <hyperlink ref="N10" location="SIIIRubrics!G7" display="III.1.C"/>
    <hyperlink ref="N11" location="SIIIRubrics!G12" display="III.2.A"/>
    <hyperlink ref="O8" location="SIVRubrics!G5" display="IV.1.A"/>
    <hyperlink ref="O9" location="SIVRubrics!G6" display="IV.1.B"/>
    <hyperlink ref="P8:P17" location="SVRubrics!H5" display="V.1.A"/>
    <hyperlink ref="P17" location="SVRubrics!G30" display="V.5.B"/>
    <hyperlink ref="P16" location="SVRubrics!G29" display="V.5.A"/>
    <hyperlink ref="P15" location="SVRubrics!G24" display="V.4.B"/>
    <hyperlink ref="P14" location="SVRubrics!G23" display="V.4.A"/>
    <hyperlink ref="P13" location="SVRubrics!G18" display="V.3.A"/>
    <hyperlink ref="P12" location="SVRubrics!G13" display="V.2.B"/>
    <hyperlink ref="P11" location="SVRubrics!G12" display="V.2.A"/>
    <hyperlink ref="P10" location="SVRubrics!G7" display="V.1.C"/>
    <hyperlink ref="P9" location="SVRubrics!G6" display="V.1.B"/>
    <hyperlink ref="Q8" location="SVIRubrics!G5" display="VI.1.A"/>
    <hyperlink ref="Q9" location="SVIRubrics!G6" display="VI.1.B"/>
    <hyperlink ref="P8" location="SVRubrics!G5" display="V.1.A"/>
    <hyperlink ref="R8" location="SVIIRubrics!G5" display="VII.1.A"/>
  </hyperlinks>
  <printOptions horizontalCentered="1"/>
  <pageMargins left="0.57" right="0.75" top="1" bottom="1" header="0.5" footer="0.5"/>
  <pageSetup fitToHeight="1" fitToWidth="1" horizontalDpi="600" verticalDpi="600" orientation="landscape" scale="51" r:id="rId4"/>
  <drawing r:id="rId3"/>
  <legacyDrawing r:id="rId2"/>
</worksheet>
</file>

<file path=xl/worksheets/sheet10.xml><?xml version="1.0" encoding="utf-8"?>
<worksheet xmlns="http://schemas.openxmlformats.org/spreadsheetml/2006/main" xmlns:r="http://schemas.openxmlformats.org/officeDocument/2006/relationships">
  <sheetPr codeName="Sheet20">
    <pageSetUpPr fitToPage="1"/>
  </sheetPr>
  <dimension ref="A1:J53"/>
  <sheetViews>
    <sheetView zoomScalePageLayoutView="0" workbookViewId="0" topLeftCell="B1">
      <pane ySplit="1" topLeftCell="A2" activePane="bottomLeft" state="frozen"/>
      <selection pane="topLeft" activeCell="H5" sqref="H5"/>
      <selection pane="bottomLeft" activeCell="G5" sqref="G5"/>
    </sheetView>
  </sheetViews>
  <sheetFormatPr defaultColWidth="8.8515625" defaultRowHeight="12.75"/>
  <cols>
    <col min="1" max="1" width="18.421875" style="88" customWidth="1"/>
    <col min="2" max="2" width="38.57421875" style="88" customWidth="1"/>
    <col min="3" max="5" width="25.7109375" style="88" customWidth="1"/>
    <col min="6" max="6" width="29.57421875" style="88" customWidth="1"/>
    <col min="7" max="7" width="13.140625" style="89" customWidth="1"/>
    <col min="8" max="9" width="8.8515625" style="124" customWidth="1"/>
    <col min="10" max="10" width="9.7109375" style="132" customWidth="1"/>
    <col min="11" max="16384" width="8.8515625" style="124" customWidth="1"/>
  </cols>
  <sheetData>
    <row r="1" spans="1:7" ht="30" customHeight="1" thickBot="1">
      <c r="A1" s="277"/>
      <c r="B1" s="278"/>
      <c r="C1" s="278"/>
      <c r="D1" s="278"/>
      <c r="E1" s="278"/>
      <c r="F1" s="278"/>
      <c r="G1" s="278"/>
    </row>
    <row r="2" spans="1:10" ht="15">
      <c r="A2" s="87"/>
      <c r="C2" s="114" t="s">
        <v>22</v>
      </c>
      <c r="F2"/>
      <c r="G2" s="116"/>
      <c r="H2" s="88"/>
      <c r="J2" s="124"/>
    </row>
    <row r="3" spans="1:10" ht="36.75" customHeight="1">
      <c r="A3" s="245" t="s">
        <v>708</v>
      </c>
      <c r="B3" s="123" t="str">
        <f>IF(HOME!C3="","",HOME!C3)</f>
        <v>Alexandra Adams</v>
      </c>
      <c r="C3" s="217" t="str">
        <f>HOME!E5</f>
        <v>2012-13</v>
      </c>
      <c r="D3" s="164"/>
      <c r="E3" s="163"/>
      <c r="F3" s="165"/>
      <c r="G3" s="166"/>
      <c r="H3" s="113"/>
      <c r="J3" s="124"/>
    </row>
    <row r="4" spans="1:10" ht="54" customHeight="1">
      <c r="A4" s="121"/>
      <c r="B4" s="115"/>
      <c r="C4" s="21" t="s">
        <v>333</v>
      </c>
      <c r="D4" s="21" t="s">
        <v>318</v>
      </c>
      <c r="E4" s="21" t="s">
        <v>319</v>
      </c>
      <c r="F4" s="21" t="s">
        <v>334</v>
      </c>
      <c r="G4" s="21" t="s">
        <v>336</v>
      </c>
      <c r="H4" s="131"/>
      <c r="I4" s="131"/>
      <c r="J4" s="124"/>
    </row>
    <row r="5" spans="1:10" ht="85.5" customHeight="1">
      <c r="A5" s="79" t="s">
        <v>108</v>
      </c>
      <c r="B5" s="14" t="s">
        <v>709</v>
      </c>
      <c r="C5" s="228" t="s">
        <v>710</v>
      </c>
      <c r="D5" s="228" t="s">
        <v>711</v>
      </c>
      <c r="E5" s="228" t="s">
        <v>712</v>
      </c>
      <c r="F5" s="228" t="s">
        <v>713</v>
      </c>
      <c r="G5" s="50"/>
      <c r="H5" s="131"/>
      <c r="I5" s="131"/>
      <c r="J5" s="124"/>
    </row>
    <row r="6" spans="1:10" ht="23.25" customHeight="1">
      <c r="A6" s="122"/>
      <c r="B6" s="117"/>
      <c r="C6" s="118"/>
      <c r="D6" s="118"/>
      <c r="E6" s="118"/>
      <c r="F6" s="119"/>
      <c r="G6" s="120"/>
      <c r="H6" s="131"/>
      <c r="J6" s="124"/>
    </row>
    <row r="7" spans="1:10" ht="10.5" customHeight="1">
      <c r="A7" s="75"/>
      <c r="B7" s="76"/>
      <c r="C7" s="76"/>
      <c r="D7" s="76"/>
      <c r="E7" s="76"/>
      <c r="F7" s="76"/>
      <c r="G7" s="77"/>
      <c r="H7" s="131"/>
      <c r="J7" s="124"/>
    </row>
    <row r="8" spans="7:10" ht="12.75">
      <c r="G8" s="88"/>
      <c r="H8" s="131"/>
      <c r="J8" s="124"/>
    </row>
    <row r="9" spans="7:10" ht="12.75">
      <c r="G9" s="88"/>
      <c r="H9" s="131"/>
      <c r="I9" s="88"/>
      <c r="J9" s="88"/>
    </row>
    <row r="10" spans="7:10" ht="12.75">
      <c r="G10" s="88"/>
      <c r="H10" s="88"/>
      <c r="I10" s="88"/>
      <c r="J10" s="88"/>
    </row>
    <row r="11" spans="7:10" ht="12.75">
      <c r="G11" s="88"/>
      <c r="H11" s="88"/>
      <c r="I11" s="88"/>
      <c r="J11" s="88"/>
    </row>
    <row r="12" spans="7:10" ht="12.75">
      <c r="G12" s="88"/>
      <c r="H12" s="88"/>
      <c r="I12" s="88"/>
      <c r="J12" s="88"/>
    </row>
    <row r="13" spans="1:10" s="125" customFormat="1" ht="18">
      <c r="A13" s="88"/>
      <c r="B13" s="88"/>
      <c r="C13" s="88"/>
      <c r="D13" s="88"/>
      <c r="E13" s="88"/>
      <c r="F13" s="88"/>
      <c r="G13" s="88"/>
      <c r="H13" s="88"/>
      <c r="I13" s="88"/>
      <c r="J13" s="88"/>
    </row>
    <row r="14" spans="1:10" s="125" customFormat="1" ht="18">
      <c r="A14" s="88"/>
      <c r="B14" s="88"/>
      <c r="C14" s="88"/>
      <c r="D14" s="88"/>
      <c r="E14" s="88"/>
      <c r="F14" s="88"/>
      <c r="G14" s="88"/>
      <c r="H14" s="88"/>
      <c r="I14" s="88"/>
      <c r="J14" s="88"/>
    </row>
    <row r="15" spans="7:10" ht="12.75">
      <c r="G15" s="88"/>
      <c r="H15" s="88"/>
      <c r="I15" s="88"/>
      <c r="J15" s="88"/>
    </row>
    <row r="16" spans="7:10" ht="12.75">
      <c r="G16" s="88"/>
      <c r="H16" s="88"/>
      <c r="I16" s="88"/>
      <c r="J16" s="88"/>
    </row>
    <row r="17" spans="7:10" ht="12.75">
      <c r="G17" s="88"/>
      <c r="H17" s="113"/>
      <c r="J17" s="124"/>
    </row>
    <row r="18" spans="7:10" ht="12.75">
      <c r="G18" s="88"/>
      <c r="H18" s="113"/>
      <c r="J18" s="124"/>
    </row>
    <row r="19" spans="7:10" ht="12.75">
      <c r="G19" s="88"/>
      <c r="H19" s="113"/>
      <c r="J19" s="124"/>
    </row>
    <row r="20" spans="7:10" ht="12.75">
      <c r="G20" s="88"/>
      <c r="H20" s="113"/>
      <c r="J20" s="124"/>
    </row>
    <row r="21" spans="1:10" s="126" customFormat="1" ht="12.75">
      <c r="A21" s="88"/>
      <c r="B21" s="88"/>
      <c r="C21" s="88"/>
      <c r="D21" s="88"/>
      <c r="E21" s="88"/>
      <c r="F21" s="88"/>
      <c r="G21" s="88"/>
      <c r="H21" s="113"/>
      <c r="I21" s="124"/>
      <c r="J21" s="124"/>
    </row>
    <row r="22" spans="7:10" ht="12.75">
      <c r="G22" s="88"/>
      <c r="H22" s="113"/>
      <c r="J22" s="124"/>
    </row>
    <row r="23" spans="7:10" ht="12.75">
      <c r="G23" s="88"/>
      <c r="H23" s="113"/>
      <c r="J23" s="124"/>
    </row>
    <row r="24" spans="7:10" ht="12.75">
      <c r="G24" s="88"/>
      <c r="H24" s="113"/>
      <c r="J24" s="124"/>
    </row>
    <row r="25" spans="7:10" ht="12.75">
      <c r="G25" s="88"/>
      <c r="H25" s="113"/>
      <c r="J25" s="124"/>
    </row>
    <row r="26" spans="7:10" ht="12.75">
      <c r="G26" s="88"/>
      <c r="H26" s="113"/>
      <c r="J26" s="124"/>
    </row>
    <row r="27" spans="7:10" ht="12.75">
      <c r="G27" s="88"/>
      <c r="H27" s="113"/>
      <c r="J27" s="124"/>
    </row>
    <row r="28" spans="7:10" ht="12.75">
      <c r="G28" s="88"/>
      <c r="H28" s="113"/>
      <c r="J28" s="124"/>
    </row>
    <row r="29" spans="7:10" ht="12.75">
      <c r="G29" s="88"/>
      <c r="H29" s="113"/>
      <c r="J29" s="124"/>
    </row>
    <row r="30" spans="7:10" ht="12.75">
      <c r="G30" s="88"/>
      <c r="H30" s="113"/>
      <c r="J30" s="124"/>
    </row>
    <row r="31" spans="7:10" ht="12.75">
      <c r="G31" s="88"/>
      <c r="H31" s="113"/>
      <c r="J31" s="124"/>
    </row>
    <row r="32" spans="7:10" ht="12.75">
      <c r="G32" s="88"/>
      <c r="H32" s="113"/>
      <c r="J32" s="124"/>
    </row>
    <row r="33" spans="7:10" ht="12.75">
      <c r="G33" s="88"/>
      <c r="H33" s="88"/>
      <c r="I33" s="88"/>
      <c r="J33" s="88"/>
    </row>
    <row r="34" spans="7:10" ht="12.75">
      <c r="G34" s="88"/>
      <c r="H34" s="88"/>
      <c r="I34" s="88"/>
      <c r="J34" s="88"/>
    </row>
    <row r="35" spans="7:10" ht="12.75">
      <c r="G35" s="88"/>
      <c r="H35" s="113"/>
      <c r="J35" s="124"/>
    </row>
    <row r="36" spans="7:10" ht="12.75">
      <c r="G36" s="88"/>
      <c r="H36" s="113"/>
      <c r="J36" s="124"/>
    </row>
    <row r="37" spans="7:10" ht="12.75">
      <c r="G37" s="88"/>
      <c r="H37" s="113"/>
      <c r="J37" s="124"/>
    </row>
    <row r="38" spans="7:10" ht="12.75">
      <c r="G38" s="88"/>
      <c r="H38" s="113"/>
      <c r="J38" s="124"/>
    </row>
    <row r="39" spans="7:10" ht="12.75">
      <c r="G39" s="88"/>
      <c r="H39" s="113"/>
      <c r="J39" s="124"/>
    </row>
    <row r="40" spans="7:10" ht="12.75">
      <c r="G40" s="88"/>
      <c r="H40" s="113"/>
      <c r="J40" s="124"/>
    </row>
    <row r="41" spans="7:10" ht="12.75">
      <c r="G41" s="88"/>
      <c r="H41" s="113"/>
      <c r="J41" s="124"/>
    </row>
    <row r="42" spans="6:10" ht="18">
      <c r="F42" s="125"/>
      <c r="G42" s="125"/>
      <c r="H42" s="125"/>
      <c r="J42" s="134"/>
    </row>
    <row r="43" spans="6:8" ht="18">
      <c r="F43" s="125"/>
      <c r="G43" s="125"/>
      <c r="H43" s="125"/>
    </row>
    <row r="44" spans="6:8" ht="18">
      <c r="F44" s="125"/>
      <c r="G44" s="125"/>
      <c r="H44" s="125"/>
    </row>
    <row r="45" spans="6:8" ht="18">
      <c r="F45" s="125"/>
      <c r="G45" s="125"/>
      <c r="H45" s="125"/>
    </row>
    <row r="46" spans="6:8" ht="18">
      <c r="F46" s="125"/>
      <c r="G46" s="125"/>
      <c r="H46" s="125"/>
    </row>
    <row r="47" spans="6:8" ht="18">
      <c r="F47" s="125"/>
      <c r="G47" s="125"/>
      <c r="H47" s="125"/>
    </row>
    <row r="48" spans="6:8" ht="18">
      <c r="F48" s="125"/>
      <c r="G48" s="125"/>
      <c r="H48" s="125"/>
    </row>
    <row r="49" spans="6:8" ht="18">
      <c r="F49" s="125"/>
      <c r="G49" s="125"/>
      <c r="H49" s="125"/>
    </row>
    <row r="50" spans="6:8" ht="18">
      <c r="F50" s="125"/>
      <c r="G50" s="125"/>
      <c r="H50" s="125"/>
    </row>
    <row r="51" spans="6:8" ht="18">
      <c r="F51" s="125"/>
      <c r="G51" s="125"/>
      <c r="H51" s="125"/>
    </row>
    <row r="52" spans="6:8" ht="18">
      <c r="F52" s="125"/>
      <c r="G52" s="125"/>
      <c r="H52" s="125"/>
    </row>
    <row r="53" spans="6:8" ht="18">
      <c r="F53" s="125"/>
      <c r="G53" s="125"/>
      <c r="H53" s="125"/>
    </row>
  </sheetData>
  <sheetProtection sheet="1" selectLockedCells="1"/>
  <mergeCells count="1">
    <mergeCell ref="A1:G1"/>
  </mergeCells>
  <dataValidations count="2">
    <dataValidation type="whole" allowBlank="1" showInputMessage="1" showErrorMessage="1" promptTitle="Enter a Whole Number Value" prompt="       0 - 20" errorTitle="Invalid Data" error="Enter a Whole Number from 0 - 20" sqref="G5">
      <formula1>0</formula1>
      <formula2>20</formula2>
    </dataValidation>
    <dataValidation type="list" allowBlank="1" showInputMessage="1" showErrorMessage="1" prompt="AA - Artifact Analysis&#10;EB - Evidence Binder&#10;MM - Multiple Measures&#10;OB - Observation&#10;SR - Self Reported&#10;SS - Student Survey&#10;V - Video&#10;" sqref="H5">
      <formula1>$K$5:$K$11</formula1>
    </dataValidation>
  </dataValidations>
  <printOptions/>
  <pageMargins left="0.75" right="0.75" top="1" bottom="1" header="0.5" footer="0.5"/>
  <pageSetup fitToHeight="1" fitToWidth="1" horizontalDpi="600" verticalDpi="600" orientation="landscape" scale="69" r:id="rId2"/>
  <drawing r:id="rId1"/>
</worksheet>
</file>

<file path=xl/worksheets/sheet11.xml><?xml version="1.0" encoding="utf-8"?>
<worksheet xmlns="http://schemas.openxmlformats.org/spreadsheetml/2006/main" xmlns:r="http://schemas.openxmlformats.org/officeDocument/2006/relationships">
  <sheetPr codeName="Sheet2">
    <pageSetUpPr fitToPage="1"/>
  </sheetPr>
  <dimension ref="A1:P106"/>
  <sheetViews>
    <sheetView zoomScale="85" zoomScaleNormal="85" zoomScalePageLayoutView="0" workbookViewId="0" topLeftCell="A1">
      <selection activeCell="H10" sqref="H10"/>
    </sheetView>
  </sheetViews>
  <sheetFormatPr defaultColWidth="46.8515625" defaultRowHeight="12.75"/>
  <cols>
    <col min="1" max="1" width="32.57421875" style="0" bestFit="1" customWidth="1"/>
    <col min="2" max="2" width="36.57421875" style="0" bestFit="1" customWidth="1"/>
    <col min="3" max="3" width="12.00390625" style="0" bestFit="1" customWidth="1"/>
    <col min="4" max="4" width="14.00390625" style="0" customWidth="1"/>
    <col min="5" max="5" width="18.7109375" style="0" customWidth="1"/>
    <col min="6" max="6" width="26.7109375" style="0" customWidth="1"/>
    <col min="7" max="7" width="15.421875" style="0" customWidth="1"/>
    <col min="8" max="8" width="20.00390625" style="0" customWidth="1"/>
    <col min="9" max="9" width="32.140625" style="0" bestFit="1" customWidth="1"/>
  </cols>
  <sheetData>
    <row r="1" spans="1:16" s="38" customFormat="1" ht="30" customHeight="1" thickBot="1">
      <c r="A1" s="279"/>
      <c r="B1" s="280"/>
      <c r="C1" s="280"/>
      <c r="D1" s="281"/>
      <c r="E1" s="281"/>
      <c r="F1" s="281"/>
      <c r="G1" s="281"/>
      <c r="H1" s="281"/>
      <c r="I1" s="281"/>
      <c r="J1" s="281"/>
      <c r="K1" s="281"/>
      <c r="M1" s="43"/>
      <c r="N1" s="132"/>
      <c r="O1" s="43"/>
      <c r="P1" s="43"/>
    </row>
    <row r="2" spans="1:6" ht="12.75">
      <c r="A2" s="176" t="s">
        <v>519</v>
      </c>
      <c r="B2" s="177">
        <f>IF(HOME!C16="","",ROUND(HOME!$C$16,2))</f>
      </c>
      <c r="E2" s="178" t="s">
        <v>314</v>
      </c>
      <c r="F2" s="179">
        <f>IF(HOME!E19="","",VLOOKUP(HOME!E19,level,2,TRUE))</f>
      </c>
    </row>
    <row r="3" spans="1:2" ht="12.75">
      <c r="A3" s="178" t="s">
        <v>315</v>
      </c>
      <c r="B3" s="179">
        <f>IF(B2="","",IF(ISERROR(VLOOKUP(B2,scale,2,TRUE)),"",VLOOKUP(B2,scale,2,TRUE)))</f>
      </c>
    </row>
    <row r="5" ht="15" customHeight="1" thickBot="1"/>
    <row r="6" spans="1:6" ht="38.25" thickBot="1">
      <c r="A6" s="173" t="s">
        <v>312</v>
      </c>
      <c r="B6" s="174" t="s">
        <v>313</v>
      </c>
      <c r="E6" s="180">
        <v>0</v>
      </c>
      <c r="F6" s="182" t="s">
        <v>114</v>
      </c>
    </row>
    <row r="7" spans="1:6" ht="16.5" thickBot="1">
      <c r="A7" s="184">
        <v>1</v>
      </c>
      <c r="B7" s="185">
        <v>0</v>
      </c>
      <c r="E7" s="181">
        <v>1</v>
      </c>
      <c r="F7" s="182" t="s">
        <v>114</v>
      </c>
    </row>
    <row r="8" spans="1:6" ht="16.5" thickBot="1">
      <c r="A8" s="186">
        <v>1.00833333333333</v>
      </c>
      <c r="B8" s="187">
        <v>1</v>
      </c>
      <c r="E8" s="181">
        <v>2</v>
      </c>
      <c r="F8" s="182" t="s">
        <v>114</v>
      </c>
    </row>
    <row r="9" spans="1:6" ht="16.5" thickBot="1">
      <c r="A9" s="186">
        <v>1.0166666666666666</v>
      </c>
      <c r="B9" s="187">
        <v>2</v>
      </c>
      <c r="E9" s="181">
        <v>3</v>
      </c>
      <c r="F9" s="182" t="s">
        <v>114</v>
      </c>
    </row>
    <row r="10" spans="1:6" ht="16.5" thickBot="1">
      <c r="A10" s="186">
        <v>1.025</v>
      </c>
      <c r="B10" s="187">
        <v>3</v>
      </c>
      <c r="E10" s="181">
        <v>4</v>
      </c>
      <c r="F10" s="182" t="s">
        <v>114</v>
      </c>
    </row>
    <row r="11" spans="1:6" ht="16.5" thickBot="1">
      <c r="A11" s="186">
        <v>1.0333333333333332</v>
      </c>
      <c r="B11" s="187">
        <v>4</v>
      </c>
      <c r="E11" s="181">
        <v>5</v>
      </c>
      <c r="F11" s="182" t="s">
        <v>114</v>
      </c>
    </row>
    <row r="12" spans="1:6" ht="16.5" thickBot="1">
      <c r="A12" s="186">
        <v>1.0416666666666665</v>
      </c>
      <c r="B12" s="187">
        <v>5</v>
      </c>
      <c r="E12" s="181">
        <v>6</v>
      </c>
      <c r="F12" s="182" t="s">
        <v>114</v>
      </c>
    </row>
    <row r="13" spans="1:6" ht="16.5" thickBot="1">
      <c r="A13" s="186">
        <v>1.0499999999999998</v>
      </c>
      <c r="B13" s="187">
        <v>6</v>
      </c>
      <c r="E13" s="181">
        <v>7</v>
      </c>
      <c r="F13" s="182" t="s">
        <v>114</v>
      </c>
    </row>
    <row r="14" spans="1:6" ht="16.5" thickBot="1">
      <c r="A14" s="186">
        <v>1.0583333333333331</v>
      </c>
      <c r="B14" s="187">
        <v>7</v>
      </c>
      <c r="E14" s="181">
        <v>8</v>
      </c>
      <c r="F14" s="182" t="s">
        <v>114</v>
      </c>
    </row>
    <row r="15" spans="1:6" ht="16.5" thickBot="1">
      <c r="A15" s="186">
        <v>1.0666666666666664</v>
      </c>
      <c r="B15" s="187">
        <v>8</v>
      </c>
      <c r="E15" s="181">
        <v>9</v>
      </c>
      <c r="F15" s="182" t="s">
        <v>114</v>
      </c>
    </row>
    <row r="16" spans="1:6" ht="16.5" thickBot="1">
      <c r="A16" s="186">
        <v>1.0749999999999997</v>
      </c>
      <c r="B16" s="187">
        <v>9</v>
      </c>
      <c r="E16" s="181">
        <v>10</v>
      </c>
      <c r="F16" s="182" t="s">
        <v>114</v>
      </c>
    </row>
    <row r="17" spans="1:6" ht="16.5" thickBot="1">
      <c r="A17" s="186">
        <v>1.083333333333333</v>
      </c>
      <c r="B17" s="187">
        <v>10</v>
      </c>
      <c r="E17" s="181">
        <v>11</v>
      </c>
      <c r="F17" s="182" t="s">
        <v>114</v>
      </c>
    </row>
    <row r="18" spans="1:6" ht="16.5" thickBot="1">
      <c r="A18" s="186">
        <v>1.0916666666666663</v>
      </c>
      <c r="B18" s="187">
        <v>11</v>
      </c>
      <c r="E18" s="181">
        <v>12</v>
      </c>
      <c r="F18" s="182" t="s">
        <v>114</v>
      </c>
    </row>
    <row r="19" spans="1:6" ht="16.5" thickBot="1">
      <c r="A19" s="184">
        <v>1.1</v>
      </c>
      <c r="B19" s="185">
        <v>12</v>
      </c>
      <c r="E19" s="181">
        <v>13</v>
      </c>
      <c r="F19" s="182" t="s">
        <v>114</v>
      </c>
    </row>
    <row r="20" spans="1:6" ht="16.5" thickBot="1">
      <c r="A20" s="186">
        <v>1.1076923076923078</v>
      </c>
      <c r="B20" s="187">
        <v>13</v>
      </c>
      <c r="E20" s="181">
        <v>14</v>
      </c>
      <c r="F20" s="182" t="s">
        <v>114</v>
      </c>
    </row>
    <row r="21" spans="1:6" ht="16.5" thickBot="1">
      <c r="A21" s="186">
        <v>1.1153846153846154</v>
      </c>
      <c r="B21" s="187">
        <v>14</v>
      </c>
      <c r="E21" s="181">
        <v>15</v>
      </c>
      <c r="F21" s="182" t="s">
        <v>114</v>
      </c>
    </row>
    <row r="22" spans="1:6" ht="16.5" thickBot="1">
      <c r="A22" s="186">
        <v>1.123076923076923</v>
      </c>
      <c r="B22" s="187">
        <v>15</v>
      </c>
      <c r="E22" s="181">
        <v>16</v>
      </c>
      <c r="F22" s="182" t="s">
        <v>114</v>
      </c>
    </row>
    <row r="23" spans="1:6" ht="16.5" thickBot="1">
      <c r="A23" s="186">
        <v>1.1307692307692307</v>
      </c>
      <c r="B23" s="187">
        <v>16</v>
      </c>
      <c r="E23" s="181">
        <v>17</v>
      </c>
      <c r="F23" s="182" t="s">
        <v>114</v>
      </c>
    </row>
    <row r="24" spans="1:6" ht="16.5" thickBot="1">
      <c r="A24" s="186">
        <v>1.1384615384615384</v>
      </c>
      <c r="B24" s="187">
        <v>17</v>
      </c>
      <c r="E24" s="181">
        <v>18</v>
      </c>
      <c r="F24" s="182" t="s">
        <v>114</v>
      </c>
    </row>
    <row r="25" spans="1:6" ht="16.5" thickBot="1">
      <c r="A25" s="186">
        <v>1.146153846153846</v>
      </c>
      <c r="B25" s="187">
        <v>18</v>
      </c>
      <c r="E25" s="181">
        <v>19</v>
      </c>
      <c r="F25" s="182" t="s">
        <v>114</v>
      </c>
    </row>
    <row r="26" spans="1:6" ht="16.5" thickBot="1">
      <c r="A26" s="186">
        <v>1.1538461538461537</v>
      </c>
      <c r="B26" s="187">
        <v>19</v>
      </c>
      <c r="E26" s="181">
        <v>20</v>
      </c>
      <c r="F26" s="182" t="s">
        <v>114</v>
      </c>
    </row>
    <row r="27" spans="1:6" ht="16.5" thickBot="1">
      <c r="A27" s="186">
        <v>1.1615384615384614</v>
      </c>
      <c r="B27" s="187">
        <v>20</v>
      </c>
      <c r="E27" s="181">
        <v>21</v>
      </c>
      <c r="F27" s="182" t="s">
        <v>114</v>
      </c>
    </row>
    <row r="28" spans="1:6" ht="16.5" thickBot="1">
      <c r="A28" s="186">
        <v>1.169230769230769</v>
      </c>
      <c r="B28" s="187">
        <v>21</v>
      </c>
      <c r="E28" s="181">
        <v>22</v>
      </c>
      <c r="F28" s="182" t="s">
        <v>114</v>
      </c>
    </row>
    <row r="29" spans="1:6" ht="16.5" thickBot="1">
      <c r="A29" s="186">
        <v>1.1769230769230767</v>
      </c>
      <c r="B29" s="187">
        <v>22</v>
      </c>
      <c r="E29" s="181">
        <v>23</v>
      </c>
      <c r="F29" s="182" t="s">
        <v>114</v>
      </c>
    </row>
    <row r="30" spans="1:6" ht="16.5" thickBot="1">
      <c r="A30" s="186">
        <v>1.1846153846153844</v>
      </c>
      <c r="B30" s="187">
        <v>23</v>
      </c>
      <c r="E30" s="181">
        <v>24</v>
      </c>
      <c r="F30" s="182" t="s">
        <v>114</v>
      </c>
    </row>
    <row r="31" spans="1:6" ht="16.5" thickBot="1">
      <c r="A31" s="186">
        <v>1.192307692307692</v>
      </c>
      <c r="B31" s="187">
        <v>24</v>
      </c>
      <c r="E31" s="181">
        <v>25</v>
      </c>
      <c r="F31" s="182" t="s">
        <v>114</v>
      </c>
    </row>
    <row r="32" spans="1:6" ht="16.5" thickBot="1">
      <c r="A32" s="184">
        <v>1.2</v>
      </c>
      <c r="B32" s="185">
        <v>25</v>
      </c>
      <c r="E32" s="181">
        <v>26</v>
      </c>
      <c r="F32" s="182" t="s">
        <v>114</v>
      </c>
    </row>
    <row r="33" spans="1:6" ht="16.5" thickBot="1">
      <c r="A33" s="186">
        <v>1.2083333333333333</v>
      </c>
      <c r="B33" s="187">
        <v>26</v>
      </c>
      <c r="E33" s="181">
        <v>27</v>
      </c>
      <c r="F33" s="182" t="s">
        <v>114</v>
      </c>
    </row>
    <row r="34" spans="1:6" ht="16.5" thickBot="1">
      <c r="A34" s="186">
        <v>1.2166666666666666</v>
      </c>
      <c r="B34" s="187">
        <v>27</v>
      </c>
      <c r="E34" s="181">
        <v>28</v>
      </c>
      <c r="F34" s="182" t="s">
        <v>114</v>
      </c>
    </row>
    <row r="35" spans="1:6" ht="16.5" thickBot="1">
      <c r="A35" s="186">
        <v>1.2249999999999999</v>
      </c>
      <c r="B35" s="187">
        <v>28</v>
      </c>
      <c r="E35" s="181">
        <v>29</v>
      </c>
      <c r="F35" s="182" t="s">
        <v>114</v>
      </c>
    </row>
    <row r="36" spans="1:6" ht="16.5" thickBot="1">
      <c r="A36" s="186">
        <v>1.2333333333333332</v>
      </c>
      <c r="B36" s="187">
        <v>29</v>
      </c>
      <c r="E36" s="181">
        <v>30</v>
      </c>
      <c r="F36" s="182" t="s">
        <v>114</v>
      </c>
    </row>
    <row r="37" spans="1:6" ht="16.5" thickBot="1">
      <c r="A37" s="186">
        <v>1.2416666666666665</v>
      </c>
      <c r="B37" s="187">
        <v>30</v>
      </c>
      <c r="E37" s="181">
        <v>31</v>
      </c>
      <c r="F37" s="182" t="s">
        <v>114</v>
      </c>
    </row>
    <row r="38" spans="1:6" ht="16.5" thickBot="1">
      <c r="A38" s="186">
        <v>1.2499999999999998</v>
      </c>
      <c r="B38" s="187">
        <v>31</v>
      </c>
      <c r="E38" s="181">
        <v>32</v>
      </c>
      <c r="F38" s="182" t="s">
        <v>114</v>
      </c>
    </row>
    <row r="39" spans="1:6" ht="16.5" thickBot="1">
      <c r="A39" s="186">
        <v>1.258333333333333</v>
      </c>
      <c r="B39" s="187">
        <v>32</v>
      </c>
      <c r="E39" s="181">
        <v>33</v>
      </c>
      <c r="F39" s="182" t="s">
        <v>114</v>
      </c>
    </row>
    <row r="40" spans="1:6" ht="16.5" thickBot="1">
      <c r="A40" s="186">
        <v>1.2666666666666664</v>
      </c>
      <c r="B40" s="187">
        <v>33</v>
      </c>
      <c r="E40" s="181">
        <v>34</v>
      </c>
      <c r="F40" s="182" t="s">
        <v>114</v>
      </c>
    </row>
    <row r="41" spans="1:6" ht="16.5" thickBot="1">
      <c r="A41" s="186">
        <v>1.2749999999999997</v>
      </c>
      <c r="B41" s="187">
        <v>34</v>
      </c>
      <c r="E41" s="181">
        <v>35</v>
      </c>
      <c r="F41" s="182" t="s">
        <v>114</v>
      </c>
    </row>
    <row r="42" spans="1:6" ht="16.5" thickBot="1">
      <c r="A42" s="186">
        <v>1.283333333333333</v>
      </c>
      <c r="B42" s="187">
        <v>35</v>
      </c>
      <c r="E42" s="181">
        <v>36</v>
      </c>
      <c r="F42" s="182" t="s">
        <v>114</v>
      </c>
    </row>
    <row r="43" spans="1:6" ht="16.5" thickBot="1">
      <c r="A43" s="186">
        <v>1.2916666666666663</v>
      </c>
      <c r="B43" s="187">
        <v>36</v>
      </c>
      <c r="E43" s="181">
        <v>37</v>
      </c>
      <c r="F43" s="182" t="s">
        <v>114</v>
      </c>
    </row>
    <row r="44" spans="1:6" ht="16.5" thickBot="1">
      <c r="A44" s="184">
        <v>1.2999999999999996</v>
      </c>
      <c r="B44" s="185">
        <v>37</v>
      </c>
      <c r="E44" s="181">
        <v>38</v>
      </c>
      <c r="F44" s="182" t="s">
        <v>114</v>
      </c>
    </row>
    <row r="45" spans="1:6" ht="16.5" thickBot="1">
      <c r="A45" s="186">
        <v>1.308333333333333</v>
      </c>
      <c r="B45" s="187">
        <v>38</v>
      </c>
      <c r="E45" s="181">
        <v>39</v>
      </c>
      <c r="F45" s="182" t="s">
        <v>114</v>
      </c>
    </row>
    <row r="46" spans="1:6" ht="16.5" thickBot="1">
      <c r="A46" s="186">
        <v>1.3166666666666662</v>
      </c>
      <c r="B46" s="187">
        <v>39</v>
      </c>
      <c r="E46" s="181">
        <v>40</v>
      </c>
      <c r="F46" s="182" t="s">
        <v>114</v>
      </c>
    </row>
    <row r="47" spans="1:6" ht="16.5" thickBot="1">
      <c r="A47" s="186">
        <v>1.3249999999999995</v>
      </c>
      <c r="B47" s="187">
        <v>40</v>
      </c>
      <c r="E47" s="181">
        <v>41</v>
      </c>
      <c r="F47" s="182" t="s">
        <v>114</v>
      </c>
    </row>
    <row r="48" spans="1:6" ht="16.5" thickBot="1">
      <c r="A48" s="186">
        <v>1.3333333333333328</v>
      </c>
      <c r="B48" s="187">
        <v>41</v>
      </c>
      <c r="E48" s="181">
        <v>42</v>
      </c>
      <c r="F48" s="182" t="s">
        <v>114</v>
      </c>
    </row>
    <row r="49" spans="1:6" ht="16.5" thickBot="1">
      <c r="A49" s="186">
        <v>1.3416666666666661</v>
      </c>
      <c r="B49" s="187">
        <v>42</v>
      </c>
      <c r="E49" s="181">
        <v>43</v>
      </c>
      <c r="F49" s="182" t="s">
        <v>114</v>
      </c>
    </row>
    <row r="50" spans="1:6" ht="16.5" thickBot="1">
      <c r="A50" s="186">
        <v>1.3499999999999994</v>
      </c>
      <c r="B50" s="187">
        <v>43</v>
      </c>
      <c r="E50" s="181">
        <v>44</v>
      </c>
      <c r="F50" s="182" t="s">
        <v>114</v>
      </c>
    </row>
    <row r="51" spans="1:6" ht="16.5" thickBot="1">
      <c r="A51" s="186">
        <v>1.3583333333333327</v>
      </c>
      <c r="B51" s="187">
        <v>44</v>
      </c>
      <c r="E51" s="181">
        <v>45</v>
      </c>
      <c r="F51" s="182" t="s">
        <v>114</v>
      </c>
    </row>
    <row r="52" spans="1:6" ht="16.5" thickBot="1">
      <c r="A52" s="186">
        <v>1.366666666666666</v>
      </c>
      <c r="B52" s="187">
        <v>45</v>
      </c>
      <c r="E52" s="181">
        <v>46</v>
      </c>
      <c r="F52" s="182" t="s">
        <v>114</v>
      </c>
    </row>
    <row r="53" spans="1:6" ht="16.5" thickBot="1">
      <c r="A53" s="186">
        <v>1.3749999999999993</v>
      </c>
      <c r="B53" s="187">
        <v>46</v>
      </c>
      <c r="E53" s="181">
        <v>47</v>
      </c>
      <c r="F53" s="182" t="s">
        <v>114</v>
      </c>
    </row>
    <row r="54" spans="1:6" ht="16.5" thickBot="1">
      <c r="A54" s="186">
        <v>1.3833333333333326</v>
      </c>
      <c r="B54" s="187">
        <v>47</v>
      </c>
      <c r="E54" s="181">
        <v>48</v>
      </c>
      <c r="F54" s="182" t="s">
        <v>114</v>
      </c>
    </row>
    <row r="55" spans="1:6" ht="16.5" thickBot="1">
      <c r="A55" s="186">
        <v>1.391666666666666</v>
      </c>
      <c r="B55" s="187">
        <v>48</v>
      </c>
      <c r="E55" s="181">
        <v>49</v>
      </c>
      <c r="F55" s="182" t="s">
        <v>114</v>
      </c>
    </row>
    <row r="56" spans="1:6" ht="16.5" thickBot="1">
      <c r="A56" s="184">
        <v>1.4</v>
      </c>
      <c r="B56" s="185">
        <v>49</v>
      </c>
      <c r="E56" s="181">
        <v>50</v>
      </c>
      <c r="F56" s="182" t="s">
        <v>114</v>
      </c>
    </row>
    <row r="57" spans="1:6" ht="16.5" thickBot="1">
      <c r="A57" s="190">
        <v>1.5</v>
      </c>
      <c r="B57" s="185">
        <v>50</v>
      </c>
      <c r="E57" s="181">
        <v>51</v>
      </c>
      <c r="F57" s="182" t="s">
        <v>114</v>
      </c>
    </row>
    <row r="58" spans="1:6" ht="16.5" thickBot="1">
      <c r="A58" s="189">
        <v>1.6</v>
      </c>
      <c r="B58" s="187">
        <v>50.7</v>
      </c>
      <c r="E58" s="181">
        <v>52</v>
      </c>
      <c r="F58" s="182" t="s">
        <v>114</v>
      </c>
    </row>
    <row r="59" spans="1:6" ht="16.5" thickBot="1">
      <c r="A59" s="189">
        <v>1.7</v>
      </c>
      <c r="B59" s="187">
        <v>51.4</v>
      </c>
      <c r="E59" s="181">
        <v>53</v>
      </c>
      <c r="F59" s="182" t="s">
        <v>114</v>
      </c>
    </row>
    <row r="60" spans="1:6" ht="16.5" thickBot="1">
      <c r="A60" s="189">
        <v>1.8</v>
      </c>
      <c r="B60" s="187">
        <v>52.1</v>
      </c>
      <c r="E60" s="181">
        <v>54</v>
      </c>
      <c r="F60" s="182" t="s">
        <v>114</v>
      </c>
    </row>
    <row r="61" spans="1:6" ht="16.5" thickBot="1">
      <c r="A61" s="189">
        <v>1.9</v>
      </c>
      <c r="B61" s="187">
        <v>52.8</v>
      </c>
      <c r="E61" s="181">
        <v>55</v>
      </c>
      <c r="F61" s="182" t="s">
        <v>114</v>
      </c>
    </row>
    <row r="62" spans="1:6" ht="16.5" thickBot="1">
      <c r="A62" s="189">
        <v>2</v>
      </c>
      <c r="B62" s="187">
        <v>53.5</v>
      </c>
      <c r="E62" s="181">
        <v>56</v>
      </c>
      <c r="F62" s="182" t="s">
        <v>114</v>
      </c>
    </row>
    <row r="63" spans="1:6" ht="16.5" thickBot="1">
      <c r="A63" s="189">
        <v>2.1</v>
      </c>
      <c r="B63" s="187">
        <v>54.2</v>
      </c>
      <c r="E63" s="181">
        <v>57</v>
      </c>
      <c r="F63" s="182" t="s">
        <v>114</v>
      </c>
    </row>
    <row r="64" spans="1:6" ht="16.5" thickBot="1">
      <c r="A64" s="189">
        <v>2.2</v>
      </c>
      <c r="B64" s="187">
        <v>54.9</v>
      </c>
      <c r="E64" s="181">
        <v>58</v>
      </c>
      <c r="F64" s="182" t="s">
        <v>114</v>
      </c>
    </row>
    <row r="65" spans="1:6" ht="16.5" thickBot="1">
      <c r="A65" s="189">
        <v>2.3</v>
      </c>
      <c r="B65" s="187">
        <v>55.6</v>
      </c>
      <c r="E65" s="181">
        <v>59</v>
      </c>
      <c r="F65" s="182" t="s">
        <v>114</v>
      </c>
    </row>
    <row r="66" spans="1:6" ht="16.5" thickBot="1">
      <c r="A66" s="189">
        <v>2.4</v>
      </c>
      <c r="B66" s="187">
        <v>56.3</v>
      </c>
      <c r="E66" s="183">
        <v>60</v>
      </c>
      <c r="F66" s="182" t="s">
        <v>114</v>
      </c>
    </row>
    <row r="67" spans="1:6" ht="16.5" thickBot="1">
      <c r="A67" s="188">
        <v>2.5</v>
      </c>
      <c r="B67" s="185">
        <v>57</v>
      </c>
      <c r="E67" s="181">
        <v>61</v>
      </c>
      <c r="F67" s="182" t="s">
        <v>114</v>
      </c>
    </row>
    <row r="68" spans="1:6" ht="16.5" thickBot="1">
      <c r="A68" s="189">
        <v>2.6</v>
      </c>
      <c r="B68" s="187">
        <v>57.2</v>
      </c>
      <c r="E68" s="183">
        <v>62</v>
      </c>
      <c r="F68" s="182" t="s">
        <v>114</v>
      </c>
    </row>
    <row r="69" spans="1:6" ht="16.5" thickBot="1">
      <c r="A69" s="189">
        <v>2.7</v>
      </c>
      <c r="B69" s="187">
        <v>57.4</v>
      </c>
      <c r="E69" s="181">
        <v>63</v>
      </c>
      <c r="F69" s="182" t="s">
        <v>114</v>
      </c>
    </row>
    <row r="70" spans="1:6" ht="16.5" thickBot="1">
      <c r="A70" s="189">
        <v>2.8</v>
      </c>
      <c r="B70" s="187">
        <v>57.6</v>
      </c>
      <c r="E70" s="183">
        <v>64</v>
      </c>
      <c r="F70" s="182" t="s">
        <v>114</v>
      </c>
    </row>
    <row r="71" spans="1:6" ht="16.5" thickBot="1">
      <c r="A71" s="189">
        <v>2.9</v>
      </c>
      <c r="B71" s="187">
        <v>57.8</v>
      </c>
      <c r="E71" s="181">
        <v>65</v>
      </c>
      <c r="F71" s="191" t="s">
        <v>115</v>
      </c>
    </row>
    <row r="72" spans="1:6" ht="16.5" thickBot="1">
      <c r="A72" s="189">
        <v>3</v>
      </c>
      <c r="B72" s="187">
        <v>58</v>
      </c>
      <c r="E72" s="183">
        <v>66</v>
      </c>
      <c r="F72" s="191" t="s">
        <v>115</v>
      </c>
    </row>
    <row r="73" spans="1:6" ht="16.5" thickBot="1">
      <c r="A73" s="189">
        <v>3.1</v>
      </c>
      <c r="B73" s="187">
        <v>58.2</v>
      </c>
      <c r="E73" s="181">
        <v>67</v>
      </c>
      <c r="F73" s="191" t="s">
        <v>115</v>
      </c>
    </row>
    <row r="74" spans="1:6" ht="16.5" thickBot="1">
      <c r="A74" s="189">
        <v>3.2</v>
      </c>
      <c r="B74" s="187">
        <v>58.4</v>
      </c>
      <c r="E74" s="183">
        <v>68</v>
      </c>
      <c r="F74" s="191" t="s">
        <v>115</v>
      </c>
    </row>
    <row r="75" spans="1:6" ht="16.5" thickBot="1">
      <c r="A75" s="189">
        <v>3.3</v>
      </c>
      <c r="B75" s="187">
        <v>58.6</v>
      </c>
      <c r="E75" s="181">
        <v>69</v>
      </c>
      <c r="F75" s="191" t="s">
        <v>115</v>
      </c>
    </row>
    <row r="76" spans="1:6" ht="16.5" thickBot="1">
      <c r="A76" s="189">
        <v>3.4</v>
      </c>
      <c r="B76" s="187">
        <v>58.8</v>
      </c>
      <c r="E76" s="183">
        <v>70</v>
      </c>
      <c r="F76" s="191" t="s">
        <v>115</v>
      </c>
    </row>
    <row r="77" spans="1:6" ht="16.5" thickBot="1">
      <c r="A77" s="188">
        <v>3.5</v>
      </c>
      <c r="B77" s="185">
        <v>59</v>
      </c>
      <c r="E77" s="181">
        <v>71</v>
      </c>
      <c r="F77" s="191" t="s">
        <v>115</v>
      </c>
    </row>
    <row r="78" spans="1:6" ht="16.5" thickBot="1">
      <c r="A78" s="189">
        <v>3.6</v>
      </c>
      <c r="B78" s="187">
        <v>59.3</v>
      </c>
      <c r="E78" s="183">
        <v>72</v>
      </c>
      <c r="F78" s="191" t="s">
        <v>115</v>
      </c>
    </row>
    <row r="79" spans="1:6" ht="16.5" thickBot="1">
      <c r="A79" s="189">
        <v>3.7</v>
      </c>
      <c r="B79" s="187">
        <v>59.5</v>
      </c>
      <c r="E79" s="181">
        <v>73</v>
      </c>
      <c r="F79" s="191" t="s">
        <v>115</v>
      </c>
    </row>
    <row r="80" spans="1:6" ht="16.5" thickBot="1">
      <c r="A80" s="189">
        <v>3.8</v>
      </c>
      <c r="B80" s="187">
        <v>59.8</v>
      </c>
      <c r="E80" s="183">
        <v>74</v>
      </c>
      <c r="F80" s="191" t="s">
        <v>115</v>
      </c>
    </row>
    <row r="81" spans="1:6" ht="16.5" thickBot="1">
      <c r="A81" s="189">
        <v>3.9</v>
      </c>
      <c r="B81" s="187">
        <v>60</v>
      </c>
      <c r="E81" s="181">
        <v>75</v>
      </c>
      <c r="F81" s="191" t="s">
        <v>116</v>
      </c>
    </row>
    <row r="82" spans="1:6" ht="16.5" thickBot="1">
      <c r="A82" s="188">
        <v>4</v>
      </c>
      <c r="B82" s="185">
        <v>60</v>
      </c>
      <c r="E82" s="183">
        <v>76</v>
      </c>
      <c r="F82" s="191" t="s">
        <v>116</v>
      </c>
    </row>
    <row r="83" spans="5:6" ht="15.75">
      <c r="E83" s="181">
        <v>77</v>
      </c>
      <c r="F83" s="191" t="s">
        <v>116</v>
      </c>
    </row>
    <row r="84" spans="5:6" ht="16.5" thickBot="1">
      <c r="E84" s="183">
        <v>78</v>
      </c>
      <c r="F84" s="191" t="s">
        <v>116</v>
      </c>
    </row>
    <row r="85" spans="5:6" ht="15.75">
      <c r="E85" s="181">
        <v>79</v>
      </c>
      <c r="F85" s="191" t="s">
        <v>116</v>
      </c>
    </row>
    <row r="86" spans="5:6" ht="16.5" thickBot="1">
      <c r="E86" s="183">
        <v>80</v>
      </c>
      <c r="F86" s="191" t="s">
        <v>116</v>
      </c>
    </row>
    <row r="87" spans="5:6" ht="15.75">
      <c r="E87" s="181">
        <v>81</v>
      </c>
      <c r="F87" s="191" t="s">
        <v>116</v>
      </c>
    </row>
    <row r="88" spans="5:6" ht="16.5" thickBot="1">
      <c r="E88" s="183">
        <v>82</v>
      </c>
      <c r="F88" s="191" t="s">
        <v>116</v>
      </c>
    </row>
    <row r="89" spans="5:6" ht="15.75">
      <c r="E89" s="181">
        <v>83</v>
      </c>
      <c r="F89" s="191" t="s">
        <v>116</v>
      </c>
    </row>
    <row r="90" spans="5:6" ht="16.5" thickBot="1">
      <c r="E90" s="183">
        <v>84</v>
      </c>
      <c r="F90" s="191" t="s">
        <v>116</v>
      </c>
    </row>
    <row r="91" spans="5:6" ht="15.75">
      <c r="E91" s="181">
        <v>85</v>
      </c>
      <c r="F91" s="191" t="s">
        <v>116</v>
      </c>
    </row>
    <row r="92" spans="5:6" ht="16.5" thickBot="1">
      <c r="E92" s="183">
        <v>86</v>
      </c>
      <c r="F92" s="191" t="s">
        <v>116</v>
      </c>
    </row>
    <row r="93" spans="5:6" ht="15.75">
      <c r="E93" s="181">
        <v>87</v>
      </c>
      <c r="F93" s="191" t="s">
        <v>116</v>
      </c>
    </row>
    <row r="94" spans="5:6" ht="16.5" thickBot="1">
      <c r="E94" s="183">
        <v>88</v>
      </c>
      <c r="F94" s="191" t="s">
        <v>116</v>
      </c>
    </row>
    <row r="95" spans="5:6" ht="15.75">
      <c r="E95" s="181">
        <v>89</v>
      </c>
      <c r="F95" s="191" t="s">
        <v>116</v>
      </c>
    </row>
    <row r="96" spans="5:6" ht="16.5" thickBot="1">
      <c r="E96" s="183">
        <v>90</v>
      </c>
      <c r="F96" s="191" t="s">
        <v>116</v>
      </c>
    </row>
    <row r="97" spans="5:6" ht="15.75">
      <c r="E97" s="181">
        <v>91</v>
      </c>
      <c r="F97" s="191" t="s">
        <v>185</v>
      </c>
    </row>
    <row r="98" spans="5:6" ht="16.5" thickBot="1">
      <c r="E98" s="183">
        <v>92</v>
      </c>
      <c r="F98" s="191" t="s">
        <v>185</v>
      </c>
    </row>
    <row r="99" spans="5:6" ht="15.75">
      <c r="E99" s="181">
        <v>93</v>
      </c>
      <c r="F99" s="191" t="s">
        <v>185</v>
      </c>
    </row>
    <row r="100" spans="5:6" ht="16.5" thickBot="1">
      <c r="E100" s="183">
        <v>94</v>
      </c>
      <c r="F100" s="191" t="s">
        <v>185</v>
      </c>
    </row>
    <row r="101" spans="5:6" ht="15.75">
      <c r="E101" s="181">
        <v>95</v>
      </c>
      <c r="F101" s="191" t="s">
        <v>185</v>
      </c>
    </row>
    <row r="102" spans="5:6" ht="16.5" thickBot="1">
      <c r="E102" s="183">
        <v>96</v>
      </c>
      <c r="F102" s="191" t="s">
        <v>185</v>
      </c>
    </row>
    <row r="103" spans="5:6" ht="15.75">
      <c r="E103" s="181">
        <v>97</v>
      </c>
      <c r="F103" s="191" t="s">
        <v>185</v>
      </c>
    </row>
    <row r="104" spans="5:6" ht="16.5" thickBot="1">
      <c r="E104" s="183">
        <v>98</v>
      </c>
      <c r="F104" s="191" t="s">
        <v>185</v>
      </c>
    </row>
    <row r="105" spans="5:6" ht="15.75">
      <c r="E105" s="181">
        <v>99</v>
      </c>
      <c r="F105" s="191" t="s">
        <v>185</v>
      </c>
    </row>
    <row r="106" spans="5:6" ht="16.5" thickBot="1">
      <c r="E106" s="183">
        <v>100</v>
      </c>
      <c r="F106" s="191" t="s">
        <v>185</v>
      </c>
    </row>
  </sheetData>
  <sheetProtection sheet="1" objects="1" selectLockedCells="1" selectUnlockedCells="1"/>
  <mergeCells count="1">
    <mergeCell ref="A1:K1"/>
  </mergeCells>
  <printOptions/>
  <pageMargins left="0.7" right="0.7" top="0.75" bottom="0.75" header="0.3" footer="0.3"/>
  <pageSetup fitToHeight="0" fitToWidth="1" horizontalDpi="600" verticalDpi="600" orientation="landscape" scale="49" r:id="rId2"/>
  <drawing r:id="rId1"/>
</worksheet>
</file>

<file path=xl/worksheets/sheet2.xml><?xml version="1.0" encoding="utf-8"?>
<worksheet xmlns="http://schemas.openxmlformats.org/spreadsheetml/2006/main" xmlns:r="http://schemas.openxmlformats.org/officeDocument/2006/relationships">
  <sheetPr codeName="Sheet4">
    <tabColor rgb="FFFFC000"/>
    <pageSetUpPr fitToPage="1"/>
  </sheetPr>
  <dimension ref="A1:L56"/>
  <sheetViews>
    <sheetView zoomScalePageLayoutView="0" workbookViewId="0" topLeftCell="B1">
      <pane ySplit="1" topLeftCell="A2" activePane="bottomLeft" state="frozen"/>
      <selection pane="topLeft" activeCell="E9" sqref="E9"/>
      <selection pane="bottomLeft" activeCell="G5" sqref="G5"/>
    </sheetView>
  </sheetViews>
  <sheetFormatPr defaultColWidth="9.7109375" defaultRowHeight="12.75"/>
  <cols>
    <col min="1" max="1" width="15.7109375" style="37" customWidth="1"/>
    <col min="2" max="2" width="48.140625" style="36" customWidth="1"/>
    <col min="3" max="6" width="26.28125" style="36" customWidth="1"/>
    <col min="7" max="7" width="14.57421875" style="42" customWidth="1"/>
    <col min="8" max="8" width="9.7109375" style="38" customWidth="1"/>
    <col min="9" max="9" width="9.7109375" style="43" customWidth="1"/>
    <col min="10" max="10" width="9.7109375" style="132" customWidth="1"/>
    <col min="11" max="12" width="9.7109375" style="43" customWidth="1"/>
    <col min="13" max="16384" width="9.7109375" style="38" customWidth="1"/>
  </cols>
  <sheetData>
    <row r="1" spans="1:7" ht="30" customHeight="1" thickBot="1">
      <c r="A1" s="263">
        <v>3</v>
      </c>
      <c r="B1" s="264"/>
      <c r="C1" s="264"/>
      <c r="D1" s="264"/>
      <c r="E1" s="264"/>
      <c r="F1" s="264"/>
      <c r="G1" s="264"/>
    </row>
    <row r="2" spans="1:7" ht="15">
      <c r="A2" s="44"/>
      <c r="B2" s="43"/>
      <c r="C2" s="109" t="s">
        <v>16</v>
      </c>
      <c r="D2"/>
      <c r="E2"/>
      <c r="F2"/>
      <c r="G2" s="13"/>
    </row>
    <row r="3" spans="1:7" ht="18.75" customHeight="1">
      <c r="A3" s="69" t="s">
        <v>123</v>
      </c>
      <c r="B3" s="78" t="str">
        <f>IF(HOME!C3="","",HOME!C3)</f>
        <v>Alexandra Adams</v>
      </c>
      <c r="C3" s="43">
        <v>240</v>
      </c>
      <c r="D3" s="157">
        <v>210</v>
      </c>
      <c r="E3" s="158"/>
      <c r="F3" s="158"/>
      <c r="G3" s="43"/>
    </row>
    <row r="4" spans="1:11" ht="51">
      <c r="A4" s="79" t="s">
        <v>124</v>
      </c>
      <c r="B4" s="71" t="s">
        <v>496</v>
      </c>
      <c r="C4" s="21" t="s">
        <v>90</v>
      </c>
      <c r="D4" s="21" t="s">
        <v>91</v>
      </c>
      <c r="E4" s="21" t="s">
        <v>92</v>
      </c>
      <c r="F4" s="21" t="s">
        <v>93</v>
      </c>
      <c r="G4" s="21" t="s">
        <v>336</v>
      </c>
      <c r="H4" s="43"/>
      <c r="K4" s="45">
        <v>1</v>
      </c>
    </row>
    <row r="5" spans="1:12" s="40" customFormat="1" ht="163.5" customHeight="1">
      <c r="A5" s="79" t="s">
        <v>343</v>
      </c>
      <c r="B5" s="172" t="s">
        <v>529</v>
      </c>
      <c r="C5" s="228" t="s">
        <v>530</v>
      </c>
      <c r="D5" s="228" t="s">
        <v>532</v>
      </c>
      <c r="E5" s="228" t="s">
        <v>531</v>
      </c>
      <c r="F5" s="228" t="s">
        <v>533</v>
      </c>
      <c r="G5" s="50"/>
      <c r="I5" s="46"/>
      <c r="J5" s="135" t="s">
        <v>258</v>
      </c>
      <c r="K5" s="47">
        <v>1.25</v>
      </c>
      <c r="L5" s="46"/>
    </row>
    <row r="6" spans="1:12" s="40" customFormat="1" ht="23.25">
      <c r="A6" s="44"/>
      <c r="B6" s="43"/>
      <c r="C6" s="159"/>
      <c r="D6" s="159"/>
      <c r="E6" s="159"/>
      <c r="F6" s="10" t="s">
        <v>17</v>
      </c>
      <c r="G6" s="26">
        <f>IF(ISERROR(AVERAGE(G5:G5)),"",AVERAGE(G5:G5))</f>
      </c>
      <c r="H6" s="43"/>
      <c r="I6" s="46"/>
      <c r="J6" s="135" t="s">
        <v>335</v>
      </c>
      <c r="K6" s="45">
        <v>1.75</v>
      </c>
      <c r="L6" s="46"/>
    </row>
    <row r="7" spans="1:12" s="40" customFormat="1" ht="12.75">
      <c r="A7" s="44"/>
      <c r="B7" s="43"/>
      <c r="C7" s="43"/>
      <c r="D7" s="43"/>
      <c r="E7" s="43"/>
      <c r="F7" s="43"/>
      <c r="G7" s="43"/>
      <c r="I7" s="46"/>
      <c r="J7" s="135" t="s">
        <v>255</v>
      </c>
      <c r="K7" s="45">
        <v>2</v>
      </c>
      <c r="L7" s="46"/>
    </row>
    <row r="8" spans="1:11" ht="18.75" customHeight="1">
      <c r="A8" s="69" t="s">
        <v>123</v>
      </c>
      <c r="B8" s="78" t="str">
        <f>$B$3</f>
        <v>Alexandra Adams</v>
      </c>
      <c r="C8" s="159"/>
      <c r="D8" s="159"/>
      <c r="E8" s="43"/>
      <c r="F8" s="160"/>
      <c r="G8" s="43"/>
      <c r="J8" s="136" t="s">
        <v>254</v>
      </c>
      <c r="K8" s="47">
        <v>2.25</v>
      </c>
    </row>
    <row r="9" spans="1:11" ht="51">
      <c r="A9" s="79" t="s">
        <v>125</v>
      </c>
      <c r="B9" s="1" t="s">
        <v>339</v>
      </c>
      <c r="C9" s="28" t="s">
        <v>90</v>
      </c>
      <c r="D9" s="28" t="s">
        <v>91</v>
      </c>
      <c r="E9" s="28" t="s">
        <v>92</v>
      </c>
      <c r="F9" s="21" t="s">
        <v>93</v>
      </c>
      <c r="G9" s="21" t="s">
        <v>336</v>
      </c>
      <c r="J9" s="135" t="s">
        <v>257</v>
      </c>
      <c r="K9" s="47">
        <v>2.5</v>
      </c>
    </row>
    <row r="10" spans="1:12" s="40" customFormat="1" ht="199.5" customHeight="1">
      <c r="A10" s="79" t="s">
        <v>343</v>
      </c>
      <c r="B10" s="27" t="s">
        <v>345</v>
      </c>
      <c r="C10" s="228" t="s">
        <v>347</v>
      </c>
      <c r="D10" s="228" t="s">
        <v>348</v>
      </c>
      <c r="E10" s="228" t="s">
        <v>349</v>
      </c>
      <c r="F10" s="228" t="s">
        <v>350</v>
      </c>
      <c r="G10" s="50"/>
      <c r="I10" s="46"/>
      <c r="J10" s="135" t="s">
        <v>100</v>
      </c>
      <c r="K10" s="45">
        <v>2.75</v>
      </c>
      <c r="L10" s="46"/>
    </row>
    <row r="11" spans="1:12" s="40" customFormat="1" ht="66" customHeight="1">
      <c r="A11" s="79" t="s">
        <v>344</v>
      </c>
      <c r="B11" s="27" t="s">
        <v>346</v>
      </c>
      <c r="C11" s="228" t="s">
        <v>536</v>
      </c>
      <c r="D11" s="228" t="s">
        <v>534</v>
      </c>
      <c r="E11" s="228" t="s">
        <v>537</v>
      </c>
      <c r="F11" s="228" t="s">
        <v>535</v>
      </c>
      <c r="G11" s="50"/>
      <c r="I11" s="46"/>
      <c r="J11" s="137"/>
      <c r="K11" s="45">
        <v>3</v>
      </c>
      <c r="L11" s="46"/>
    </row>
    <row r="12" spans="1:11" ht="23.25">
      <c r="A12" s="44"/>
      <c r="B12" s="43"/>
      <c r="C12" s="43"/>
      <c r="D12" s="43"/>
      <c r="E12" s="43"/>
      <c r="F12" s="10" t="s">
        <v>94</v>
      </c>
      <c r="G12" s="26">
        <f>IF(ISERROR(AVERAGE(G10:G11)),"",AVERAGE(G10:G11))</f>
      </c>
      <c r="J12" s="137"/>
      <c r="K12" s="47">
        <v>3.25</v>
      </c>
    </row>
    <row r="13" spans="1:11" ht="12.75">
      <c r="A13" s="44"/>
      <c r="B13" s="43"/>
      <c r="C13" s="43"/>
      <c r="D13" s="43"/>
      <c r="E13" s="43"/>
      <c r="F13" s="43"/>
      <c r="G13" s="43"/>
      <c r="J13" s="138"/>
      <c r="K13" s="47">
        <v>3.5</v>
      </c>
    </row>
    <row r="14" spans="1:11" ht="18">
      <c r="A14" s="69" t="s">
        <v>123</v>
      </c>
      <c r="B14" s="78" t="str">
        <f>$B$3</f>
        <v>Alexandra Adams</v>
      </c>
      <c r="C14" s="159"/>
      <c r="D14" s="159"/>
      <c r="E14" s="43"/>
      <c r="F14" s="43"/>
      <c r="G14" s="43"/>
      <c r="K14" s="45">
        <v>3.75</v>
      </c>
    </row>
    <row r="15" spans="1:11" ht="38.25">
      <c r="A15" s="79" t="s">
        <v>126</v>
      </c>
      <c r="B15" s="1" t="s">
        <v>340</v>
      </c>
      <c r="C15" s="21" t="s">
        <v>90</v>
      </c>
      <c r="D15" s="21" t="s">
        <v>91</v>
      </c>
      <c r="E15" s="21" t="s">
        <v>92</v>
      </c>
      <c r="F15" s="21" t="s">
        <v>93</v>
      </c>
      <c r="G15" s="21" t="s">
        <v>336</v>
      </c>
      <c r="K15" s="45">
        <v>4</v>
      </c>
    </row>
    <row r="16" spans="1:7" ht="136.5" customHeight="1">
      <c r="A16" s="79" t="s">
        <v>343</v>
      </c>
      <c r="B16" s="27" t="s">
        <v>538</v>
      </c>
      <c r="C16" s="228" t="s">
        <v>539</v>
      </c>
      <c r="D16" s="228" t="s">
        <v>540</v>
      </c>
      <c r="E16" s="228" t="s">
        <v>541</v>
      </c>
      <c r="F16" s="228" t="s">
        <v>542</v>
      </c>
      <c r="G16" s="50"/>
    </row>
    <row r="17" spans="1:10" ht="23.25">
      <c r="A17" s="44"/>
      <c r="B17" s="43"/>
      <c r="C17" s="43"/>
      <c r="D17" s="43"/>
      <c r="E17" s="43"/>
      <c r="F17" s="10" t="s">
        <v>18</v>
      </c>
      <c r="G17" s="25">
        <f>IF(ISERROR(AVERAGE(G16:G16)),"",AVERAGE(G16:G16))</f>
      </c>
      <c r="J17" s="133"/>
    </row>
    <row r="18" spans="1:8" ht="12.75">
      <c r="A18" s="44"/>
      <c r="B18" s="43"/>
      <c r="C18" s="43"/>
      <c r="D18" s="43"/>
      <c r="E18" s="43"/>
      <c r="F18" s="43"/>
      <c r="G18" s="13"/>
      <c r="H18" s="43"/>
    </row>
    <row r="19" spans="1:7" ht="18">
      <c r="A19" s="9" t="s">
        <v>123</v>
      </c>
      <c r="B19" s="78" t="str">
        <f>$B$3</f>
        <v>Alexandra Adams</v>
      </c>
      <c r="C19" s="159"/>
      <c r="D19" s="43"/>
      <c r="E19" s="43"/>
      <c r="F19" s="43"/>
      <c r="G19" s="43"/>
    </row>
    <row r="20" spans="1:7" ht="38.25">
      <c r="A20" s="79" t="s">
        <v>498</v>
      </c>
      <c r="B20" s="1" t="s">
        <v>499</v>
      </c>
      <c r="C20" s="28" t="s">
        <v>90</v>
      </c>
      <c r="D20" s="28" t="s">
        <v>91</v>
      </c>
      <c r="E20" s="28" t="s">
        <v>92</v>
      </c>
      <c r="F20" s="28" t="s">
        <v>93</v>
      </c>
      <c r="G20" s="21" t="s">
        <v>336</v>
      </c>
    </row>
    <row r="21" spans="1:7" ht="118.5" customHeight="1">
      <c r="A21" s="79" t="s">
        <v>343</v>
      </c>
      <c r="B21" s="27" t="s">
        <v>401</v>
      </c>
      <c r="C21" s="228" t="s">
        <v>70</v>
      </c>
      <c r="D21" s="228" t="s">
        <v>71</v>
      </c>
      <c r="E21" s="228" t="s">
        <v>72</v>
      </c>
      <c r="F21" s="228" t="s">
        <v>73</v>
      </c>
      <c r="G21" s="50"/>
    </row>
    <row r="22" spans="1:7" ht="23.25">
      <c r="A22" s="44"/>
      <c r="B22" s="43"/>
      <c r="C22" s="43"/>
      <c r="D22" s="43"/>
      <c r="E22" s="43"/>
      <c r="F22" s="10" t="s">
        <v>19</v>
      </c>
      <c r="G22" s="25">
        <f>IF(ISERROR(AVERAGE(G21)),"",AVERAGE(G21))</f>
      </c>
    </row>
    <row r="23" spans="1:8" ht="12.75">
      <c r="A23" s="44"/>
      <c r="B23" s="43"/>
      <c r="C23" s="43"/>
      <c r="D23" s="43"/>
      <c r="E23" s="43"/>
      <c r="F23" s="43"/>
      <c r="G23" s="43"/>
      <c r="H23" s="43"/>
    </row>
    <row r="24" spans="1:7" ht="18">
      <c r="A24" s="9" t="s">
        <v>123</v>
      </c>
      <c r="B24" s="78" t="str">
        <f>$B$3</f>
        <v>Alexandra Adams</v>
      </c>
      <c r="C24" s="159"/>
      <c r="D24" s="159"/>
      <c r="E24" s="43"/>
      <c r="F24" s="160"/>
      <c r="G24" s="43"/>
    </row>
    <row r="25" spans="1:7" ht="51">
      <c r="A25" s="79" t="s">
        <v>500</v>
      </c>
      <c r="B25" s="1" t="s">
        <v>492</v>
      </c>
      <c r="C25" s="28" t="s">
        <v>90</v>
      </c>
      <c r="D25" s="28" t="s">
        <v>91</v>
      </c>
      <c r="E25" s="28" t="s">
        <v>92</v>
      </c>
      <c r="F25" s="28" t="s">
        <v>93</v>
      </c>
      <c r="G25" s="21" t="s">
        <v>336</v>
      </c>
    </row>
    <row r="26" spans="1:7" ht="132" customHeight="1">
      <c r="A26" s="79" t="s">
        <v>343</v>
      </c>
      <c r="B26" s="27" t="s">
        <v>77</v>
      </c>
      <c r="C26" s="228" t="s">
        <v>74</v>
      </c>
      <c r="D26" s="228" t="s">
        <v>75</v>
      </c>
      <c r="E26" s="228" t="s">
        <v>485</v>
      </c>
      <c r="F26" s="228" t="s">
        <v>76</v>
      </c>
      <c r="G26" s="50"/>
    </row>
    <row r="27" spans="1:7" ht="135.75" customHeight="1">
      <c r="A27" s="79" t="s">
        <v>344</v>
      </c>
      <c r="B27" s="27" t="s">
        <v>78</v>
      </c>
      <c r="C27" s="228" t="s">
        <v>543</v>
      </c>
      <c r="D27" s="228" t="s">
        <v>544</v>
      </c>
      <c r="E27" s="228" t="s">
        <v>545</v>
      </c>
      <c r="F27" s="228" t="s">
        <v>546</v>
      </c>
      <c r="G27" s="50"/>
    </row>
    <row r="28" spans="1:7" ht="23.25">
      <c r="A28" s="8"/>
      <c r="B28" s="43"/>
      <c r="C28" s="43"/>
      <c r="D28" s="43"/>
      <c r="E28" s="43"/>
      <c r="F28" s="10" t="s">
        <v>20</v>
      </c>
      <c r="G28" s="25">
        <f>IF(ISERROR(AVERAGE(G26:G27)),"",AVERAGE(G26:G27))</f>
      </c>
    </row>
    <row r="29" spans="1:7" ht="18">
      <c r="A29" s="69"/>
      <c r="B29" s="69"/>
      <c r="C29" s="43"/>
      <c r="D29" s="43"/>
      <c r="E29" s="43"/>
      <c r="F29" s="43"/>
      <c r="G29" s="43"/>
    </row>
    <row r="30" spans="1:7" ht="18">
      <c r="A30" s="69" t="s">
        <v>123</v>
      </c>
      <c r="B30" s="78" t="str">
        <f>$B$3</f>
        <v>Alexandra Adams</v>
      </c>
      <c r="C30" s="159"/>
      <c r="D30" s="159"/>
      <c r="E30" s="43"/>
      <c r="F30" s="43"/>
      <c r="G30" s="43"/>
    </row>
    <row r="31" spans="1:7" ht="38.25">
      <c r="A31" s="79" t="s">
        <v>501</v>
      </c>
      <c r="B31" s="1" t="s">
        <v>491</v>
      </c>
      <c r="C31" s="28" t="s">
        <v>90</v>
      </c>
      <c r="D31" s="28" t="s">
        <v>91</v>
      </c>
      <c r="E31" s="28" t="s">
        <v>92</v>
      </c>
      <c r="F31" s="28" t="s">
        <v>93</v>
      </c>
      <c r="G31" s="21" t="s">
        <v>336</v>
      </c>
    </row>
    <row r="32" spans="1:7" ht="183" customHeight="1">
      <c r="A32" s="79" t="s">
        <v>343</v>
      </c>
      <c r="B32" s="27" t="s">
        <v>547</v>
      </c>
      <c r="C32" s="228" t="s">
        <v>548</v>
      </c>
      <c r="D32" s="228" t="s">
        <v>549</v>
      </c>
      <c r="E32" s="228" t="s">
        <v>550</v>
      </c>
      <c r="F32" s="228" t="s">
        <v>551</v>
      </c>
      <c r="G32" s="50"/>
    </row>
    <row r="33" spans="1:7" ht="23.25">
      <c r="A33" s="44"/>
      <c r="B33" s="43"/>
      <c r="C33" s="43"/>
      <c r="D33" s="43"/>
      <c r="E33" s="43"/>
      <c r="F33" s="10" t="s">
        <v>21</v>
      </c>
      <c r="G33" s="25">
        <f>IF(ISERROR(AVERAGE(G32)),"",AVERAGE(G32))</f>
      </c>
    </row>
    <row r="34" spans="1:7" ht="13.5" customHeight="1">
      <c r="A34" s="8"/>
      <c r="B34" s="43"/>
      <c r="C34" s="43"/>
      <c r="D34" s="43"/>
      <c r="E34" s="43"/>
      <c r="F34" s="43"/>
      <c r="G34" s="13"/>
    </row>
    <row r="35" spans="1:7" ht="12.75">
      <c r="A35" s="33"/>
      <c r="B35" s="34"/>
      <c r="C35" s="34"/>
      <c r="D35" s="34"/>
      <c r="E35" s="34"/>
      <c r="F35" s="34"/>
      <c r="G35" s="35"/>
    </row>
    <row r="36" spans="1:8" ht="12.75">
      <c r="A36" s="44"/>
      <c r="B36" s="43"/>
      <c r="C36" s="43"/>
      <c r="D36" s="43"/>
      <c r="E36" s="43"/>
      <c r="F36" s="43"/>
      <c r="G36" s="43"/>
      <c r="H36" s="43"/>
    </row>
    <row r="37" spans="1:7" ht="12.75">
      <c r="A37" s="44"/>
      <c r="B37" s="43"/>
      <c r="C37" s="43"/>
      <c r="D37" s="43"/>
      <c r="E37" s="43"/>
      <c r="F37" s="43"/>
      <c r="G37" s="43"/>
    </row>
    <row r="38" spans="1:12" s="41" customFormat="1" ht="22.5" customHeight="1">
      <c r="A38" s="69" t="s">
        <v>123</v>
      </c>
      <c r="B38" s="78" t="str">
        <f>$B$3</f>
        <v>Alexandra Adams</v>
      </c>
      <c r="C38" s="211" t="str">
        <f>HOME!E5</f>
        <v>2012-13</v>
      </c>
      <c r="D38" s="43"/>
      <c r="E38" s="43"/>
      <c r="F38" s="43"/>
      <c r="G38" s="43"/>
      <c r="H38" s="43"/>
      <c r="I38" s="48"/>
      <c r="J38" s="132"/>
      <c r="K38" s="48"/>
      <c r="L38" s="48"/>
    </row>
    <row r="39" spans="1:12" s="41" customFormat="1" ht="18.75" thickBot="1">
      <c r="A39" s="11" t="s">
        <v>117</v>
      </c>
      <c r="B39" s="3"/>
      <c r="C39" s="204"/>
      <c r="D39" s="70" t="s">
        <v>67</v>
      </c>
      <c r="E39" s="43"/>
      <c r="F39" s="43"/>
      <c r="G39" s="43"/>
      <c r="H39" s="43"/>
      <c r="I39" s="43"/>
      <c r="J39" s="134"/>
      <c r="K39" s="48"/>
      <c r="L39" s="48"/>
    </row>
    <row r="40" spans="1:12" ht="64.5" thickBot="1" thickTop="1">
      <c r="A40" s="67"/>
      <c r="B40" s="19" t="s">
        <v>398</v>
      </c>
      <c r="C40" s="201" t="s">
        <v>700</v>
      </c>
      <c r="D40" s="67" t="s">
        <v>324</v>
      </c>
      <c r="E40" s="67" t="s">
        <v>325</v>
      </c>
      <c r="F40" s="43"/>
      <c r="G40" s="43"/>
      <c r="H40" s="134"/>
      <c r="J40" s="43"/>
      <c r="K40" s="38"/>
      <c r="L40" s="38"/>
    </row>
    <row r="41" spans="1:12" ht="51.75" thickTop="1">
      <c r="A41" s="79" t="s">
        <v>124</v>
      </c>
      <c r="B41" s="18" t="s">
        <v>339</v>
      </c>
      <c r="C41" s="4">
        <f>IF(ISERROR(AVERAGE(D41)),"",AVERAGE(D41))</f>
      </c>
      <c r="D41" s="16">
        <f>IF(G5="","",G5)</f>
      </c>
      <c r="E41" s="7"/>
      <c r="F41" s="43"/>
      <c r="G41" s="43"/>
      <c r="H41" s="132"/>
      <c r="I41" s="49"/>
      <c r="J41" s="43"/>
      <c r="K41" s="38"/>
      <c r="L41" s="38"/>
    </row>
    <row r="42" spans="1:12" ht="38.25">
      <c r="A42" s="79" t="s">
        <v>125</v>
      </c>
      <c r="B42" s="1" t="s">
        <v>497</v>
      </c>
      <c r="C42" s="4">
        <f>IF(ISERROR(AVERAGE(D42:E42)),"",AVERAGE(D42:E42))</f>
      </c>
      <c r="D42" s="16">
        <f>IF(G10="","",G10)</f>
      </c>
      <c r="E42" s="16">
        <f>IF(G11="","",G11)</f>
      </c>
      <c r="F42" s="43"/>
      <c r="G42" s="43"/>
      <c r="H42" s="132"/>
      <c r="J42" s="43"/>
      <c r="K42" s="38"/>
      <c r="L42" s="38"/>
    </row>
    <row r="43" spans="1:12" ht="38.25">
      <c r="A43" s="79" t="s">
        <v>126</v>
      </c>
      <c r="B43" s="1" t="s">
        <v>340</v>
      </c>
      <c r="C43" s="4">
        <f>IF(ISERROR(AVERAGE(D43)),"",AVERAGE(D43))</f>
      </c>
      <c r="D43" s="16">
        <f>IF(G16="","",G16)</f>
      </c>
      <c r="E43" s="7"/>
      <c r="F43" s="43"/>
      <c r="G43" s="43"/>
      <c r="H43" s="132"/>
      <c r="J43" s="43"/>
      <c r="K43" s="38"/>
      <c r="L43" s="38"/>
    </row>
    <row r="44" spans="1:12" ht="38.25">
      <c r="A44" s="79" t="s">
        <v>498</v>
      </c>
      <c r="B44" s="1" t="s">
        <v>499</v>
      </c>
      <c r="C44" s="4">
        <f>IF(ISERROR(AVERAGE(D44:D44)),"",AVERAGE(D44:D44))</f>
      </c>
      <c r="D44" s="16">
        <f>IF(G21="","",G21)</f>
      </c>
      <c r="E44" s="7"/>
      <c r="F44" s="43"/>
      <c r="G44" s="43"/>
      <c r="H44" s="132"/>
      <c r="J44" s="43"/>
      <c r="K44" s="38"/>
      <c r="L44" s="38"/>
    </row>
    <row r="45" spans="1:12" ht="51">
      <c r="A45" s="79" t="s">
        <v>500</v>
      </c>
      <c r="B45" s="1" t="s">
        <v>492</v>
      </c>
      <c r="C45" s="4">
        <f>IF(ISERROR(AVERAGE(D45:E45)),"",AVERAGE(D45:E45))</f>
      </c>
      <c r="D45" s="16">
        <f>IF(G26="","",G26)</f>
      </c>
      <c r="E45" s="16">
        <f>IF(G27="","",G27)</f>
      </c>
      <c r="F45" s="43"/>
      <c r="G45" s="43"/>
      <c r="H45" s="132"/>
      <c r="J45" s="43"/>
      <c r="K45" s="38"/>
      <c r="L45" s="38"/>
    </row>
    <row r="46" spans="1:12" ht="38.25">
      <c r="A46" s="79" t="s">
        <v>501</v>
      </c>
      <c r="B46" s="1" t="s">
        <v>491</v>
      </c>
      <c r="C46" s="4">
        <f>IF(ISERROR(AVERAGE(D46:D46)),"",AVERAGE(D46:D46))</f>
      </c>
      <c r="D46" s="16">
        <f>IF(G32="","",G32)</f>
      </c>
      <c r="E46" s="7"/>
      <c r="F46" s="43"/>
      <c r="G46" s="43"/>
      <c r="H46" s="132"/>
      <c r="J46" s="43"/>
      <c r="K46" s="38"/>
      <c r="L46" s="38"/>
    </row>
    <row r="47" spans="2:8" ht="13.5" thickBot="1">
      <c r="B47" s="43"/>
      <c r="C47"/>
      <c r="D47" s="43"/>
      <c r="E47" s="43"/>
      <c r="F47" s="43"/>
      <c r="G47" s="43"/>
      <c r="H47" s="43"/>
    </row>
    <row r="48" spans="2:8" ht="17.25" thickBot="1" thickTop="1">
      <c r="B48" s="64" t="s">
        <v>259</v>
      </c>
      <c r="C48" s="15">
        <f>IF(ISERROR(AVERAGE(C41:C46)),"",AVERAGE(C41:C46))</f>
      </c>
      <c r="D48" s="43"/>
      <c r="E48" s="43"/>
      <c r="F48" s="43"/>
      <c r="G48" s="43"/>
      <c r="H48" s="43"/>
    </row>
    <row r="49" spans="2:8" ht="13.5" thickTop="1">
      <c r="B49" s="43"/>
      <c r="C49" s="43"/>
      <c r="D49" s="43"/>
      <c r="E49" s="43"/>
      <c r="F49" s="43"/>
      <c r="G49" s="43"/>
      <c r="H49" s="43"/>
    </row>
    <row r="50" spans="2:8" ht="12.75">
      <c r="B50" s="127" t="s">
        <v>510</v>
      </c>
      <c r="C50" s="43"/>
      <c r="D50" s="43"/>
      <c r="E50" s="43"/>
      <c r="F50" s="43"/>
      <c r="G50" s="43"/>
      <c r="H50" s="43"/>
    </row>
    <row r="51" spans="4:8" ht="12.75">
      <c r="D51" s="43"/>
      <c r="E51" s="43"/>
      <c r="F51" s="43"/>
      <c r="G51" s="43"/>
      <c r="H51" s="43"/>
    </row>
    <row r="52" spans="4:7" ht="12.75">
      <c r="D52" s="43"/>
      <c r="E52" s="43"/>
      <c r="F52" s="43"/>
      <c r="G52" s="43"/>
    </row>
    <row r="53" spans="4:7" ht="12.75">
      <c r="D53" s="43"/>
      <c r="E53" s="43"/>
      <c r="F53" s="43"/>
      <c r="G53" s="43"/>
    </row>
    <row r="56" ht="12.75">
      <c r="E56" s="43"/>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 G10:G11 G16 G21 G26:G27 G32">
      <formula1>1</formula1>
      <formula2>4</formula2>
    </dataValidation>
  </dataValidations>
  <printOptions/>
  <pageMargins left="0.54" right="0.51" top="0.39" bottom="1.62" header="0.28" footer="0.5"/>
  <pageSetup fitToHeight="3" fitToWidth="1" horizontalDpi="600" verticalDpi="600" orientation="landscape" scale="60" r:id="rId2"/>
  <rowBreaks count="2" manualBreakCount="2">
    <brk id="13" max="255" man="1"/>
    <brk id="28" max="255" man="1"/>
  </rowBreaks>
  <drawing r:id="rId1"/>
</worksheet>
</file>

<file path=xl/worksheets/sheet3.xml><?xml version="1.0" encoding="utf-8"?>
<worksheet xmlns="http://schemas.openxmlformats.org/spreadsheetml/2006/main" xmlns:r="http://schemas.openxmlformats.org/officeDocument/2006/relationships">
  <sheetPr codeName="Sheet6">
    <tabColor indexed="11"/>
    <pageSetUpPr fitToPage="1"/>
  </sheetPr>
  <dimension ref="A1:I53"/>
  <sheetViews>
    <sheetView zoomScalePageLayoutView="0" workbookViewId="0" topLeftCell="B1">
      <pane ySplit="1" topLeftCell="A2" activePane="bottomLeft" state="frozen"/>
      <selection pane="topLeft" activeCell="H5" sqref="H5"/>
      <selection pane="bottomLeft" activeCell="G5" sqref="G5"/>
    </sheetView>
  </sheetViews>
  <sheetFormatPr defaultColWidth="8.8515625" defaultRowHeight="12.75"/>
  <cols>
    <col min="1" max="1" width="15.7109375" style="39" customWidth="1"/>
    <col min="2" max="2" width="45.8515625" style="38" customWidth="1"/>
    <col min="3" max="6" width="26.28125" style="38" customWidth="1"/>
    <col min="7" max="7" width="16.140625" style="65" bestFit="1" customWidth="1"/>
    <col min="8" max="8" width="8.8515625" style="38" customWidth="1"/>
    <col min="9" max="9" width="9.7109375" style="132" customWidth="1"/>
    <col min="10" max="16384" width="8.8515625" style="38" customWidth="1"/>
  </cols>
  <sheetData>
    <row r="1" spans="1:7" ht="30" customHeight="1" thickBot="1">
      <c r="A1" s="265"/>
      <c r="B1" s="266"/>
      <c r="C1" s="266"/>
      <c r="D1" s="266"/>
      <c r="E1" s="266"/>
      <c r="F1" s="266"/>
      <c r="G1" s="266"/>
    </row>
    <row r="2" spans="3:7" ht="15">
      <c r="C2" s="109" t="s">
        <v>16</v>
      </c>
      <c r="D2"/>
      <c r="E2"/>
      <c r="F2"/>
      <c r="G2" s="13"/>
    </row>
    <row r="3" spans="1:7" ht="18">
      <c r="A3" s="161" t="s">
        <v>502</v>
      </c>
      <c r="B3" s="162" t="str">
        <f>IF(HOME!C3="","",HOME!C3)</f>
        <v>Alexandra Adams</v>
      </c>
      <c r="C3" s="159"/>
      <c r="D3" s="159"/>
      <c r="E3" s="159"/>
      <c r="F3" s="159"/>
      <c r="G3" s="43"/>
    </row>
    <row r="4" spans="1:7" ht="51">
      <c r="A4" s="79" t="s">
        <v>65</v>
      </c>
      <c r="B4" s="1" t="s">
        <v>341</v>
      </c>
      <c r="C4" s="21" t="s">
        <v>90</v>
      </c>
      <c r="D4" s="21" t="s">
        <v>91</v>
      </c>
      <c r="E4" s="21" t="s">
        <v>92</v>
      </c>
      <c r="F4" s="21" t="s">
        <v>93</v>
      </c>
      <c r="G4" s="21" t="s">
        <v>336</v>
      </c>
    </row>
    <row r="5" spans="1:9" ht="168" customHeight="1">
      <c r="A5" s="79" t="s">
        <v>343</v>
      </c>
      <c r="B5" s="20" t="s">
        <v>552</v>
      </c>
      <c r="C5" s="228" t="s">
        <v>553</v>
      </c>
      <c r="D5" s="228" t="s">
        <v>554</v>
      </c>
      <c r="E5" s="228" t="s">
        <v>555</v>
      </c>
      <c r="F5" s="228" t="s">
        <v>556</v>
      </c>
      <c r="G5" s="50"/>
      <c r="I5" s="135" t="s">
        <v>258</v>
      </c>
    </row>
    <row r="6" spans="1:9" s="40" customFormat="1" ht="98.25" customHeight="1">
      <c r="A6" s="79" t="s">
        <v>344</v>
      </c>
      <c r="B6" s="20" t="s">
        <v>557</v>
      </c>
      <c r="C6" s="228" t="s">
        <v>558</v>
      </c>
      <c r="D6" s="228" t="s">
        <v>559</v>
      </c>
      <c r="E6" s="228" t="s">
        <v>560</v>
      </c>
      <c r="F6" s="228" t="s">
        <v>561</v>
      </c>
      <c r="G6" s="50"/>
      <c r="I6" s="135" t="s">
        <v>256</v>
      </c>
    </row>
    <row r="7" spans="6:9" ht="23.25">
      <c r="F7" s="10" t="s">
        <v>56</v>
      </c>
      <c r="G7" s="26">
        <f>IF(ISERROR(AVERAGE(G5:G6)),"",AVERAGE(G5:G6))</f>
      </c>
      <c r="I7" s="136" t="s">
        <v>254</v>
      </c>
    </row>
    <row r="8" spans="7:9" ht="12.75">
      <c r="G8" s="13"/>
      <c r="I8" s="135" t="s">
        <v>257</v>
      </c>
    </row>
    <row r="9" spans="1:9" ht="18">
      <c r="A9" s="161" t="str">
        <f>$A$3</f>
        <v>Standard II</v>
      </c>
      <c r="B9" s="162" t="str">
        <f>$B$3</f>
        <v>Alexandra Adams</v>
      </c>
      <c r="C9" s="159"/>
      <c r="D9" s="159"/>
      <c r="E9" s="159"/>
      <c r="F9" s="159"/>
      <c r="G9" s="43"/>
      <c r="I9" s="135" t="s">
        <v>100</v>
      </c>
    </row>
    <row r="10" spans="1:9" ht="51">
      <c r="A10" s="79" t="s">
        <v>66</v>
      </c>
      <c r="B10" s="1" t="s">
        <v>503</v>
      </c>
      <c r="C10" s="21" t="s">
        <v>90</v>
      </c>
      <c r="D10" s="21" t="s">
        <v>91</v>
      </c>
      <c r="E10" s="21" t="s">
        <v>92</v>
      </c>
      <c r="F10" s="21" t="s">
        <v>93</v>
      </c>
      <c r="G10" s="21" t="s">
        <v>336</v>
      </c>
      <c r="I10" s="137"/>
    </row>
    <row r="11" spans="1:9" ht="121.5" customHeight="1">
      <c r="A11" s="79" t="s">
        <v>343</v>
      </c>
      <c r="B11" s="20" t="s">
        <v>404</v>
      </c>
      <c r="C11" s="228" t="s">
        <v>186</v>
      </c>
      <c r="D11" s="228" t="s">
        <v>407</v>
      </c>
      <c r="E11" s="228" t="s">
        <v>408</v>
      </c>
      <c r="F11" s="228" t="s">
        <v>409</v>
      </c>
      <c r="G11" s="50"/>
      <c r="I11" s="137"/>
    </row>
    <row r="12" spans="1:9" s="40" customFormat="1" ht="142.5" customHeight="1">
      <c r="A12" s="79" t="s">
        <v>344</v>
      </c>
      <c r="B12" s="20" t="s">
        <v>405</v>
      </c>
      <c r="C12" s="228" t="s">
        <v>562</v>
      </c>
      <c r="D12" s="228" t="s">
        <v>563</v>
      </c>
      <c r="E12" s="228" t="s">
        <v>564</v>
      </c>
      <c r="F12" s="228" t="s">
        <v>565</v>
      </c>
      <c r="G12" s="50"/>
      <c r="I12" s="138"/>
    </row>
    <row r="13" spans="1:9" s="40" customFormat="1" ht="120.75" customHeight="1">
      <c r="A13" s="79" t="s">
        <v>402</v>
      </c>
      <c r="B13" s="20" t="s">
        <v>406</v>
      </c>
      <c r="C13" s="228" t="s">
        <v>410</v>
      </c>
      <c r="D13" s="228" t="s">
        <v>411</v>
      </c>
      <c r="E13" s="228" t="s">
        <v>412</v>
      </c>
      <c r="F13" s="228" t="s">
        <v>171</v>
      </c>
      <c r="G13" s="50"/>
      <c r="I13" s="132"/>
    </row>
    <row r="14" spans="6:7" ht="23.25">
      <c r="F14" s="10" t="s">
        <v>23</v>
      </c>
      <c r="G14" s="26">
        <f>IF(ISERROR(AVERAGE(G11:G13)),"",AVERAGE(G11:G13))</f>
      </c>
    </row>
    <row r="15" ht="12.75">
      <c r="G15" s="13"/>
    </row>
    <row r="16" spans="1:7" ht="18">
      <c r="A16" s="69" t="s">
        <v>502</v>
      </c>
      <c r="B16" s="78" t="str">
        <f>$B$3</f>
        <v>Alexandra Adams</v>
      </c>
      <c r="C16" s="159"/>
      <c r="D16" s="159"/>
      <c r="E16" s="159"/>
      <c r="F16" s="159"/>
      <c r="G16" s="43"/>
    </row>
    <row r="17" spans="1:9" ht="25.5">
      <c r="A17" s="79" t="s">
        <v>504</v>
      </c>
      <c r="B17" s="1" t="s">
        <v>505</v>
      </c>
      <c r="C17" s="21" t="s">
        <v>90</v>
      </c>
      <c r="D17" s="21" t="s">
        <v>91</v>
      </c>
      <c r="E17" s="21" t="s">
        <v>92</v>
      </c>
      <c r="F17" s="21" t="s">
        <v>93</v>
      </c>
      <c r="G17" s="21" t="s">
        <v>336</v>
      </c>
      <c r="I17" s="133"/>
    </row>
    <row r="18" spans="1:7" ht="117.75" customHeight="1">
      <c r="A18" s="79" t="s">
        <v>343</v>
      </c>
      <c r="B18" s="20" t="s">
        <v>566</v>
      </c>
      <c r="C18" s="228" t="s">
        <v>567</v>
      </c>
      <c r="D18" s="228" t="s">
        <v>568</v>
      </c>
      <c r="E18" s="228" t="s">
        <v>569</v>
      </c>
      <c r="F18" s="228" t="s">
        <v>570</v>
      </c>
      <c r="G18" s="50"/>
    </row>
    <row r="19" spans="1:7" ht="104.25" customHeight="1">
      <c r="A19" s="79" t="s">
        <v>344</v>
      </c>
      <c r="B19" s="20" t="s">
        <v>172</v>
      </c>
      <c r="C19" s="228" t="s">
        <v>173</v>
      </c>
      <c r="D19" s="228" t="s">
        <v>174</v>
      </c>
      <c r="E19" s="228" t="s">
        <v>175</v>
      </c>
      <c r="F19" s="228" t="s">
        <v>571</v>
      </c>
      <c r="G19" s="50"/>
    </row>
    <row r="20" spans="6:7" ht="23.25">
      <c r="F20" s="10" t="s">
        <v>24</v>
      </c>
      <c r="G20" s="26">
        <f>IF(ISERROR(AVERAGE(G18:G19)),"",AVERAGE(G18:G19))</f>
      </c>
    </row>
    <row r="21" ht="12.75">
      <c r="G21" s="38"/>
    </row>
    <row r="22" spans="1:7" ht="18">
      <c r="A22" s="161" t="s">
        <v>502</v>
      </c>
      <c r="B22" s="162" t="str">
        <f>$B$3</f>
        <v>Alexandra Adams</v>
      </c>
      <c r="C22" s="159"/>
      <c r="D22" s="159"/>
      <c r="E22" s="159"/>
      <c r="F22" s="43"/>
      <c r="G22" s="38"/>
    </row>
    <row r="23" spans="1:7" ht="38.25">
      <c r="A23" s="79" t="s">
        <v>506</v>
      </c>
      <c r="B23" s="1" t="s">
        <v>396</v>
      </c>
      <c r="C23" s="21" t="s">
        <v>90</v>
      </c>
      <c r="D23" s="21" t="s">
        <v>91</v>
      </c>
      <c r="E23" s="21" t="s">
        <v>92</v>
      </c>
      <c r="F23" s="21" t="s">
        <v>93</v>
      </c>
      <c r="G23" s="21" t="s">
        <v>336</v>
      </c>
    </row>
    <row r="24" spans="1:7" ht="170.25" customHeight="1">
      <c r="A24" s="79" t="s">
        <v>343</v>
      </c>
      <c r="B24" s="20" t="s">
        <v>572</v>
      </c>
      <c r="C24" s="228" t="s">
        <v>573</v>
      </c>
      <c r="D24" s="228" t="s">
        <v>574</v>
      </c>
      <c r="E24" s="228" t="s">
        <v>575</v>
      </c>
      <c r="F24" s="228" t="s">
        <v>576</v>
      </c>
      <c r="G24" s="50"/>
    </row>
    <row r="25" spans="6:7" ht="23.25">
      <c r="F25" s="10" t="s">
        <v>25</v>
      </c>
      <c r="G25" s="26">
        <f>IF(ISERROR(AVERAGE(G24:G24)),"",AVERAGE(G24:G24))</f>
      </c>
    </row>
    <row r="26" ht="12.75">
      <c r="G26" s="38"/>
    </row>
    <row r="27" spans="1:7" ht="18">
      <c r="A27" s="69" t="s">
        <v>502</v>
      </c>
      <c r="B27" s="78" t="str">
        <f>$B$3</f>
        <v>Alexandra Adams</v>
      </c>
      <c r="C27" s="159"/>
      <c r="D27" s="159"/>
      <c r="E27" s="159"/>
      <c r="F27" s="159"/>
      <c r="G27" s="43"/>
    </row>
    <row r="28" spans="1:7" ht="38.25">
      <c r="A28" s="79" t="s">
        <v>507</v>
      </c>
      <c r="B28" s="1" t="s">
        <v>353</v>
      </c>
      <c r="C28" s="21" t="s">
        <v>90</v>
      </c>
      <c r="D28" s="21" t="s">
        <v>91</v>
      </c>
      <c r="E28" s="21" t="s">
        <v>92</v>
      </c>
      <c r="F28" s="21" t="s">
        <v>93</v>
      </c>
      <c r="G28" s="21" t="s">
        <v>336</v>
      </c>
    </row>
    <row r="29" spans="1:7" ht="96" customHeight="1">
      <c r="A29" s="79" t="s">
        <v>343</v>
      </c>
      <c r="B29" s="20" t="s">
        <v>176</v>
      </c>
      <c r="C29" s="228" t="s">
        <v>178</v>
      </c>
      <c r="D29" s="228" t="s">
        <v>180</v>
      </c>
      <c r="E29" s="228" t="s">
        <v>181</v>
      </c>
      <c r="F29" s="229" t="s">
        <v>182</v>
      </c>
      <c r="G29" s="50"/>
    </row>
    <row r="30" spans="1:7" ht="117.75" customHeight="1">
      <c r="A30" s="79" t="s">
        <v>344</v>
      </c>
      <c r="B30" s="20" t="s">
        <v>177</v>
      </c>
      <c r="C30" s="228" t="s">
        <v>179</v>
      </c>
      <c r="D30" s="228" t="s">
        <v>105</v>
      </c>
      <c r="E30" s="228" t="s">
        <v>106</v>
      </c>
      <c r="F30" s="228" t="s">
        <v>183</v>
      </c>
      <c r="G30" s="50"/>
    </row>
    <row r="31" spans="6:7" ht="23.25">
      <c r="F31" s="10" t="s">
        <v>26</v>
      </c>
      <c r="G31" s="26">
        <f>IF(ISERROR(AVERAGE(G29:G30)),"",AVERAGE(G29:G30))</f>
      </c>
    </row>
    <row r="32" ht="12.75">
      <c r="G32" s="13"/>
    </row>
    <row r="33" spans="1:7" ht="18">
      <c r="A33" s="161" t="s">
        <v>502</v>
      </c>
      <c r="B33" s="162" t="str">
        <f>$B$3</f>
        <v>Alexandra Adams</v>
      </c>
      <c r="C33" s="159"/>
      <c r="D33" s="159"/>
      <c r="E33" s="159"/>
      <c r="F33" s="159"/>
      <c r="G33" s="43"/>
    </row>
    <row r="34" spans="1:7" ht="38.25">
      <c r="A34" s="79" t="s">
        <v>509</v>
      </c>
      <c r="B34" s="1" t="s">
        <v>337</v>
      </c>
      <c r="C34" s="21" t="s">
        <v>90</v>
      </c>
      <c r="D34" s="21" t="s">
        <v>91</v>
      </c>
      <c r="E34" s="21" t="s">
        <v>92</v>
      </c>
      <c r="F34" s="21" t="s">
        <v>93</v>
      </c>
      <c r="G34" s="21" t="s">
        <v>336</v>
      </c>
    </row>
    <row r="35" spans="1:7" ht="90.75" customHeight="1">
      <c r="A35" s="79" t="s">
        <v>343</v>
      </c>
      <c r="B35" s="20" t="s">
        <v>577</v>
      </c>
      <c r="C35" s="228" t="s">
        <v>184</v>
      </c>
      <c r="D35" s="228" t="s">
        <v>195</v>
      </c>
      <c r="E35" s="228" t="s">
        <v>354</v>
      </c>
      <c r="F35" s="228" t="s">
        <v>355</v>
      </c>
      <c r="G35" s="50"/>
    </row>
    <row r="36" spans="1:7" ht="131.25" customHeight="1">
      <c r="A36" s="79" t="s">
        <v>344</v>
      </c>
      <c r="B36" s="20" t="s">
        <v>578</v>
      </c>
      <c r="C36" s="228" t="s">
        <v>194</v>
      </c>
      <c r="D36" s="228" t="s">
        <v>196</v>
      </c>
      <c r="E36" s="228" t="s">
        <v>197</v>
      </c>
      <c r="F36" s="228" t="s">
        <v>198</v>
      </c>
      <c r="G36" s="50"/>
    </row>
    <row r="37" spans="6:7" ht="23.25">
      <c r="F37" s="10" t="s">
        <v>27</v>
      </c>
      <c r="G37" s="26">
        <f>IF(ISERROR(AVERAGE(G35:G36)),"",AVERAGE(G35:G36))</f>
      </c>
    </row>
    <row r="38" spans="4:7" ht="12.75">
      <c r="D38"/>
      <c r="G38" s="38"/>
    </row>
    <row r="39" spans="1:7" ht="12.75">
      <c r="A39" s="33"/>
      <c r="B39" s="34"/>
      <c r="C39" s="34"/>
      <c r="D39" s="34"/>
      <c r="E39" s="34"/>
      <c r="F39" s="34"/>
      <c r="G39" s="35"/>
    </row>
    <row r="40" spans="1:7" ht="12.75">
      <c r="A40" s="38"/>
      <c r="G40" s="38"/>
    </row>
    <row r="41" spans="1:9" s="69" customFormat="1" ht="18">
      <c r="A41" s="69" t="s">
        <v>502</v>
      </c>
      <c r="B41" s="78" t="str">
        <f>$B$3</f>
        <v>Alexandra Adams</v>
      </c>
      <c r="C41" s="213" t="str">
        <f>HOME!E5</f>
        <v>2012-13</v>
      </c>
      <c r="D41" s="11"/>
      <c r="E41" s="39"/>
      <c r="F41" s="39"/>
      <c r="G41" s="39"/>
      <c r="I41" s="132"/>
    </row>
    <row r="42" spans="1:9" s="41" customFormat="1" ht="18.75" thickBot="1">
      <c r="A42" s="11" t="s">
        <v>64</v>
      </c>
      <c r="B42" s="3"/>
      <c r="C42" s="212"/>
      <c r="D42" s="41" t="s">
        <v>67</v>
      </c>
      <c r="E42" s="38"/>
      <c r="F42" s="38"/>
      <c r="G42" s="38"/>
      <c r="H42" s="38"/>
      <c r="I42" s="132"/>
    </row>
    <row r="43" spans="1:9" ht="64.5" thickBot="1" thickTop="1">
      <c r="A43" s="68"/>
      <c r="B43" s="19" t="s">
        <v>79</v>
      </c>
      <c r="C43" s="201" t="s">
        <v>700</v>
      </c>
      <c r="D43" s="68" t="s">
        <v>324</v>
      </c>
      <c r="E43" s="68" t="s">
        <v>325</v>
      </c>
      <c r="F43" s="68" t="s">
        <v>326</v>
      </c>
      <c r="G43" s="38"/>
      <c r="I43" s="38"/>
    </row>
    <row r="44" spans="1:9" ht="51.75" thickTop="1">
      <c r="A44" s="79" t="s">
        <v>65</v>
      </c>
      <c r="B44" s="31" t="s">
        <v>81</v>
      </c>
      <c r="C44" s="4">
        <f>IF(ISERROR(AVERAGE(D44:E44)),"",AVERAGE(D44:E44))</f>
      </c>
      <c r="D44" s="16">
        <f>IF(G5="","",G5)</f>
      </c>
      <c r="E44" s="16">
        <f>IF(G6="","",G6)</f>
      </c>
      <c r="F44" s="7"/>
      <c r="G44" s="38"/>
      <c r="I44" s="38"/>
    </row>
    <row r="45" spans="1:9" ht="51">
      <c r="A45" s="79" t="s">
        <v>66</v>
      </c>
      <c r="B45" s="1" t="s">
        <v>503</v>
      </c>
      <c r="C45" s="4">
        <f>IF(ISERROR(AVERAGE(D45:F45)),"",AVERAGE(D45:F45))</f>
      </c>
      <c r="D45" s="16">
        <f>IF(G11="","",G11)</f>
      </c>
      <c r="E45" s="16">
        <f>IF(G12="","",G12)</f>
      </c>
      <c r="F45" s="16">
        <f>IF(G13="","",G13)</f>
      </c>
      <c r="G45" s="38"/>
      <c r="I45" s="38"/>
    </row>
    <row r="46" spans="1:9" ht="25.5">
      <c r="A46" s="79" t="s">
        <v>504</v>
      </c>
      <c r="B46" s="1" t="s">
        <v>505</v>
      </c>
      <c r="C46" s="4">
        <f>IF(ISERROR(AVERAGE(D46:E46)),"",AVERAGE(D46:E46))</f>
      </c>
      <c r="D46" s="16">
        <f>IF(G18="","",G18)</f>
      </c>
      <c r="E46" s="16">
        <f>IF(G19="","",G19)</f>
      </c>
      <c r="F46" s="7"/>
      <c r="G46" s="38"/>
      <c r="I46" s="38"/>
    </row>
    <row r="47" spans="1:9" ht="38.25">
      <c r="A47" s="79" t="s">
        <v>506</v>
      </c>
      <c r="B47" s="1" t="s">
        <v>396</v>
      </c>
      <c r="C47" s="4">
        <f>IF(ISERROR(AVERAGE(D47)),"",AVERAGE(D47))</f>
      </c>
      <c r="D47" s="16">
        <f>IF(G24="","",G24)</f>
      </c>
      <c r="E47" s="7"/>
      <c r="F47" s="7"/>
      <c r="G47" s="38"/>
      <c r="I47" s="38"/>
    </row>
    <row r="48" spans="1:9" ht="38.25">
      <c r="A48" s="79" t="s">
        <v>507</v>
      </c>
      <c r="B48" s="1" t="s">
        <v>508</v>
      </c>
      <c r="C48" s="4">
        <f>IF(ISERROR(AVERAGE(D48:E48)),"",AVERAGE(D48:E48))</f>
      </c>
      <c r="D48" s="16">
        <f>IF(G29="","",G29)</f>
      </c>
      <c r="E48" s="16">
        <f>IF(G30="","",G30)</f>
      </c>
      <c r="F48" s="7"/>
      <c r="G48" s="38"/>
      <c r="I48" s="38"/>
    </row>
    <row r="49" spans="1:9" ht="38.25">
      <c r="A49" s="79" t="s">
        <v>509</v>
      </c>
      <c r="B49" s="1" t="s">
        <v>80</v>
      </c>
      <c r="C49" s="4">
        <f>IF(ISERROR(AVERAGE(D49:E49)),"",AVERAGE(D49:E49))</f>
      </c>
      <c r="D49" s="16">
        <f>IF(G35="","",G35)</f>
      </c>
      <c r="E49" s="16">
        <f>IF(G36="","",G36)</f>
      </c>
      <c r="F49" s="7"/>
      <c r="G49" s="38"/>
      <c r="I49" s="38"/>
    </row>
    <row r="50" spans="2:7" ht="13.5" thickBot="1">
      <c r="B50"/>
      <c r="C50"/>
      <c r="G50" s="38"/>
    </row>
    <row r="51" spans="2:7" ht="17.25" thickBot="1" thickTop="1">
      <c r="B51" s="66" t="s">
        <v>330</v>
      </c>
      <c r="C51" s="15">
        <f>IF(ISERROR(AVERAGE(C44:C49)),"",AVERAGE(C44:C49))</f>
      </c>
      <c r="G51" s="38"/>
    </row>
    <row r="52" ht="13.5" thickTop="1">
      <c r="G52" s="38"/>
    </row>
    <row r="53" spans="2:7" ht="12.75">
      <c r="B53" s="2" t="s">
        <v>510</v>
      </c>
      <c r="C53"/>
      <c r="G53" s="38"/>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6 G11:G13 G18:G19 G24 G29:G30 G35:G36">
      <formula1>1</formula1>
      <formula2>4</formula2>
    </dataValidation>
  </dataValidations>
  <printOptions/>
  <pageMargins left="0.45" right="0.54" top="1" bottom="0.84" header="0.5" footer="0.79"/>
  <pageSetup fitToHeight="3" fitToWidth="1" horizontalDpi="600" verticalDpi="600" orientation="landscape" scale="56" r:id="rId2"/>
  <rowBreaks count="2" manualBreakCount="2">
    <brk id="15" max="255" man="1"/>
    <brk id="32" max="255" man="1"/>
  </rowBreaks>
  <ignoredErrors>
    <ignoredError sqref="B22 A3 B9" unlockedFormula="1"/>
  </ignoredErrors>
  <drawing r:id="rId1"/>
</worksheet>
</file>

<file path=xl/worksheets/sheet4.xml><?xml version="1.0" encoding="utf-8"?>
<worksheet xmlns="http://schemas.openxmlformats.org/spreadsheetml/2006/main" xmlns:r="http://schemas.openxmlformats.org/officeDocument/2006/relationships">
  <sheetPr codeName="Sheet8">
    <tabColor indexed="13"/>
    <pageSetUpPr fitToPage="1"/>
  </sheetPr>
  <dimension ref="A1:O59"/>
  <sheetViews>
    <sheetView zoomScalePageLayoutView="0" workbookViewId="0" topLeftCell="A1">
      <pane ySplit="1" topLeftCell="A28" activePane="bottomLeft" state="frozen"/>
      <selection pane="topLeft" activeCell="H5" sqref="H5"/>
      <selection pane="bottomLeft" activeCell="G33" sqref="G33"/>
    </sheetView>
  </sheetViews>
  <sheetFormatPr defaultColWidth="8.8515625" defaultRowHeight="12.75"/>
  <cols>
    <col min="1" max="1" width="15.7109375" style="87" customWidth="1"/>
    <col min="2" max="2" width="43.140625" style="88" customWidth="1"/>
    <col min="3" max="6" width="26.28125" style="88" customWidth="1"/>
    <col min="7" max="7" width="16.140625" style="89" bestFit="1" customWidth="1"/>
    <col min="8" max="8" width="9.421875" style="85" bestFit="1" customWidth="1"/>
    <col min="9" max="9" width="8.8515625" style="85" customWidth="1"/>
    <col min="10" max="10" width="9.7109375" style="132" customWidth="1"/>
    <col min="11" max="16384" width="8.8515625" style="85" customWidth="1"/>
  </cols>
  <sheetData>
    <row r="1" spans="1:7" ht="30" customHeight="1" thickBot="1">
      <c r="A1" s="267"/>
      <c r="B1" s="268"/>
      <c r="C1" s="268"/>
      <c r="D1" s="268"/>
      <c r="E1" s="268"/>
      <c r="F1" s="268"/>
      <c r="G1" s="268"/>
    </row>
    <row r="2" spans="1:7" ht="15">
      <c r="A2" s="85"/>
      <c r="B2" s="85"/>
      <c r="C2" s="110" t="s">
        <v>16</v>
      </c>
      <c r="D2" s="85"/>
      <c r="E2" s="85"/>
      <c r="F2" s="85"/>
      <c r="G2" s="85"/>
    </row>
    <row r="3" spans="1:7" ht="18.75" customHeight="1">
      <c r="A3" s="93" t="s">
        <v>511</v>
      </c>
      <c r="B3" s="94" t="str">
        <f>IF(HOME!C3="","",HOME!C3)</f>
        <v>Alexandra Adams</v>
      </c>
      <c r="C3" s="85"/>
      <c r="D3" s="85"/>
      <c r="E3" s="85"/>
      <c r="F3" s="85"/>
      <c r="G3" s="85"/>
    </row>
    <row r="4" spans="1:8" ht="63.75">
      <c r="A4" s="79" t="s">
        <v>512</v>
      </c>
      <c r="B4" s="1" t="s">
        <v>82</v>
      </c>
      <c r="C4" s="21" t="s">
        <v>90</v>
      </c>
      <c r="D4" s="21" t="s">
        <v>91</v>
      </c>
      <c r="E4" s="21" t="s">
        <v>92</v>
      </c>
      <c r="F4" s="21" t="s">
        <v>93</v>
      </c>
      <c r="G4" s="21" t="s">
        <v>336</v>
      </c>
      <c r="H4" s="83"/>
    </row>
    <row r="5" spans="1:15" s="82" customFormat="1" ht="144" customHeight="1">
      <c r="A5" s="79" t="s">
        <v>343</v>
      </c>
      <c r="B5" s="20" t="s">
        <v>579</v>
      </c>
      <c r="C5" s="228" t="s">
        <v>580</v>
      </c>
      <c r="D5" s="228" t="s">
        <v>581</v>
      </c>
      <c r="E5" s="228" t="s">
        <v>582</v>
      </c>
      <c r="F5" s="228" t="s">
        <v>583</v>
      </c>
      <c r="G5" s="50"/>
      <c r="H5" s="84"/>
      <c r="I5" s="85"/>
      <c r="J5" s="135" t="s">
        <v>258</v>
      </c>
      <c r="L5" s="85"/>
      <c r="M5" s="85"/>
      <c r="N5" s="85"/>
      <c r="O5" s="85"/>
    </row>
    <row r="6" spans="1:15" s="82" customFormat="1" ht="71.25" customHeight="1">
      <c r="A6" s="79" t="s">
        <v>344</v>
      </c>
      <c r="B6" s="20" t="s">
        <v>584</v>
      </c>
      <c r="C6" s="228" t="s">
        <v>585</v>
      </c>
      <c r="D6" s="228" t="s">
        <v>586</v>
      </c>
      <c r="E6" s="228" t="s">
        <v>587</v>
      </c>
      <c r="F6" s="228" t="s">
        <v>588</v>
      </c>
      <c r="G6" s="50"/>
      <c r="H6" s="84"/>
      <c r="I6" s="85"/>
      <c r="J6" s="135" t="s">
        <v>256</v>
      </c>
      <c r="L6" s="85"/>
      <c r="M6" s="85"/>
      <c r="N6" s="85"/>
      <c r="O6" s="85"/>
    </row>
    <row r="7" spans="1:15" s="82" customFormat="1" ht="129.75" customHeight="1">
      <c r="A7" s="79" t="s">
        <v>402</v>
      </c>
      <c r="B7" s="20" t="s">
        <v>356</v>
      </c>
      <c r="C7" s="228" t="s">
        <v>357</v>
      </c>
      <c r="D7" s="228" t="s">
        <v>358</v>
      </c>
      <c r="E7" s="228" t="s">
        <v>359</v>
      </c>
      <c r="F7" s="228" t="s">
        <v>360</v>
      </c>
      <c r="G7" s="50"/>
      <c r="H7" s="84"/>
      <c r="I7" s="85"/>
      <c r="J7" s="135" t="s">
        <v>335</v>
      </c>
      <c r="L7" s="85"/>
      <c r="M7" s="85"/>
      <c r="N7" s="85"/>
      <c r="O7" s="85"/>
    </row>
    <row r="8" spans="6:15" s="82" customFormat="1" ht="31.5">
      <c r="F8" s="10" t="s">
        <v>28</v>
      </c>
      <c r="G8" s="26">
        <f>IF(ISERROR(AVERAGE(G5:G7)),"",AVERAGE(G5:G7))</f>
      </c>
      <c r="I8" s="85"/>
      <c r="J8" s="135" t="s">
        <v>255</v>
      </c>
      <c r="L8" s="85"/>
      <c r="M8" s="85"/>
      <c r="N8" s="85"/>
      <c r="O8" s="85"/>
    </row>
    <row r="9" spans="1:10" ht="12.75">
      <c r="A9" s="85"/>
      <c r="B9" s="85"/>
      <c r="C9" s="85"/>
      <c r="D9" s="85"/>
      <c r="E9" s="85"/>
      <c r="F9" s="85"/>
      <c r="G9" s="85"/>
      <c r="J9" s="136" t="s">
        <v>254</v>
      </c>
    </row>
    <row r="10" spans="1:10" ht="15.75">
      <c r="A10" s="93" t="s">
        <v>511</v>
      </c>
      <c r="B10" s="94" t="str">
        <f>B3</f>
        <v>Alexandra Adams</v>
      </c>
      <c r="C10" s="85"/>
      <c r="D10" s="85"/>
      <c r="E10" s="85"/>
      <c r="F10" s="85"/>
      <c r="G10" s="85"/>
      <c r="J10" s="135" t="s">
        <v>257</v>
      </c>
    </row>
    <row r="11" spans="1:15" s="82" customFormat="1" ht="38.25">
      <c r="A11" s="79" t="s">
        <v>513</v>
      </c>
      <c r="B11" s="1" t="s">
        <v>514</v>
      </c>
      <c r="C11" s="21" t="s">
        <v>90</v>
      </c>
      <c r="D11" s="21" t="s">
        <v>91</v>
      </c>
      <c r="E11" s="21" t="s">
        <v>92</v>
      </c>
      <c r="F11" s="21" t="s">
        <v>93</v>
      </c>
      <c r="G11" s="21" t="s">
        <v>336</v>
      </c>
      <c r="H11" s="83"/>
      <c r="I11" s="85"/>
      <c r="J11" s="135" t="s">
        <v>100</v>
      </c>
      <c r="L11" s="85"/>
      <c r="M11" s="85"/>
      <c r="N11" s="85"/>
      <c r="O11" s="85"/>
    </row>
    <row r="12" spans="1:15" s="82" customFormat="1" ht="102" customHeight="1">
      <c r="A12" s="79" t="s">
        <v>343</v>
      </c>
      <c r="B12" s="20" t="s">
        <v>361</v>
      </c>
      <c r="C12" s="228" t="s">
        <v>187</v>
      </c>
      <c r="D12" s="228" t="s">
        <v>364</v>
      </c>
      <c r="E12" s="228" t="s">
        <v>365</v>
      </c>
      <c r="F12" s="228" t="s">
        <v>366</v>
      </c>
      <c r="G12" s="50"/>
      <c r="H12" s="84"/>
      <c r="I12" s="85"/>
      <c r="J12" s="137"/>
      <c r="L12" s="85"/>
      <c r="M12" s="85"/>
      <c r="N12" s="85"/>
      <c r="O12" s="85"/>
    </row>
    <row r="13" spans="1:15" s="82" customFormat="1" ht="112.5" customHeight="1">
      <c r="A13" s="79" t="s">
        <v>344</v>
      </c>
      <c r="B13" s="20" t="s">
        <v>589</v>
      </c>
      <c r="C13" s="228" t="s">
        <v>590</v>
      </c>
      <c r="D13" s="228" t="s">
        <v>591</v>
      </c>
      <c r="E13" s="228" t="s">
        <v>592</v>
      </c>
      <c r="F13" s="228" t="s">
        <v>593</v>
      </c>
      <c r="G13" s="50"/>
      <c r="H13" s="84"/>
      <c r="I13" s="85"/>
      <c r="J13" s="137"/>
      <c r="L13" s="85"/>
      <c r="M13" s="85"/>
      <c r="N13" s="85"/>
      <c r="O13" s="85"/>
    </row>
    <row r="14" spans="1:15" s="82" customFormat="1" ht="81" customHeight="1">
      <c r="A14" s="79" t="s">
        <v>402</v>
      </c>
      <c r="B14" s="20" t="s">
        <v>362</v>
      </c>
      <c r="C14" s="228" t="s">
        <v>188</v>
      </c>
      <c r="D14" s="228" t="s">
        <v>189</v>
      </c>
      <c r="E14" s="228" t="s">
        <v>367</v>
      </c>
      <c r="F14" s="228" t="s">
        <v>368</v>
      </c>
      <c r="G14" s="50"/>
      <c r="H14" s="84"/>
      <c r="I14" s="85"/>
      <c r="J14" s="138"/>
      <c r="L14" s="85"/>
      <c r="M14" s="85"/>
      <c r="N14" s="85"/>
      <c r="O14" s="85"/>
    </row>
    <row r="15" spans="1:8" ht="119.25" customHeight="1">
      <c r="A15" s="79" t="s">
        <v>403</v>
      </c>
      <c r="B15" s="20" t="s">
        <v>363</v>
      </c>
      <c r="C15" s="228" t="s">
        <v>594</v>
      </c>
      <c r="D15" s="228" t="s">
        <v>595</v>
      </c>
      <c r="E15" s="228" t="s">
        <v>596</v>
      </c>
      <c r="F15" s="228" t="s">
        <v>597</v>
      </c>
      <c r="G15" s="50"/>
      <c r="H15" s="84"/>
    </row>
    <row r="16" spans="1:7" ht="18.75" customHeight="1">
      <c r="A16" s="85"/>
      <c r="B16" s="85"/>
      <c r="C16" s="85"/>
      <c r="D16" s="85"/>
      <c r="E16" s="85"/>
      <c r="F16" s="10" t="s">
        <v>29</v>
      </c>
      <c r="G16" s="26">
        <f>IF(ISERROR(AVERAGE(G12:G15)),"",AVERAGE(G12:G15))</f>
      </c>
    </row>
    <row r="17" ht="12.75"/>
    <row r="18" spans="1:7" ht="15.75">
      <c r="A18" s="93" t="s">
        <v>511</v>
      </c>
      <c r="B18" s="94" t="str">
        <f>B3</f>
        <v>Alexandra Adams</v>
      </c>
      <c r="C18" s="85"/>
      <c r="D18" s="85"/>
      <c r="E18" s="85"/>
      <c r="F18" s="85"/>
      <c r="G18" s="85"/>
    </row>
    <row r="19" spans="1:15" s="82" customFormat="1" ht="38.25">
      <c r="A19" s="79" t="s">
        <v>515</v>
      </c>
      <c r="B19" s="1" t="s">
        <v>148</v>
      </c>
      <c r="C19" s="21" t="s">
        <v>90</v>
      </c>
      <c r="D19" s="21" t="s">
        <v>91</v>
      </c>
      <c r="E19" s="21" t="s">
        <v>92</v>
      </c>
      <c r="F19" s="21" t="s">
        <v>93</v>
      </c>
      <c r="G19" s="21" t="s">
        <v>336</v>
      </c>
      <c r="H19" s="83"/>
      <c r="I19" s="85"/>
      <c r="J19" s="133"/>
      <c r="L19" s="85"/>
      <c r="M19" s="85"/>
      <c r="N19" s="85"/>
      <c r="O19" s="85"/>
    </row>
    <row r="20" spans="1:15" s="82" customFormat="1" ht="120.75" customHeight="1">
      <c r="A20" s="79" t="s">
        <v>343</v>
      </c>
      <c r="B20" s="20" t="s">
        <v>369</v>
      </c>
      <c r="C20" s="228" t="s">
        <v>370</v>
      </c>
      <c r="D20" s="228" t="s">
        <v>371</v>
      </c>
      <c r="E20" s="228" t="s">
        <v>372</v>
      </c>
      <c r="F20" s="228" t="s">
        <v>373</v>
      </c>
      <c r="G20" s="50"/>
      <c r="H20" s="84"/>
      <c r="I20" s="85"/>
      <c r="J20" s="132"/>
      <c r="L20" s="85"/>
      <c r="M20" s="85"/>
      <c r="N20" s="85"/>
      <c r="O20" s="85"/>
    </row>
    <row r="21" spans="1:15" s="82" customFormat="1" ht="136.5" customHeight="1">
      <c r="A21" s="79" t="s">
        <v>344</v>
      </c>
      <c r="B21" s="20" t="s">
        <v>598</v>
      </c>
      <c r="C21" s="228" t="s">
        <v>599</v>
      </c>
      <c r="D21" s="228" t="s">
        <v>600</v>
      </c>
      <c r="E21" s="228" t="s">
        <v>601</v>
      </c>
      <c r="F21" s="228" t="s">
        <v>602</v>
      </c>
      <c r="G21" s="50"/>
      <c r="H21" s="84"/>
      <c r="I21" s="85"/>
      <c r="J21" s="132"/>
      <c r="L21" s="85"/>
      <c r="M21" s="85"/>
      <c r="N21" s="85"/>
      <c r="O21" s="85"/>
    </row>
    <row r="22" spans="6:10" s="82" customFormat="1" ht="31.5">
      <c r="F22" s="10" t="s">
        <v>30</v>
      </c>
      <c r="G22" s="26">
        <f>IF(ISERROR(AVERAGE(G20:G21)),"",AVERAGE(G20:G21))</f>
      </c>
      <c r="J22" s="132"/>
    </row>
    <row r="23" spans="1:8" ht="18.75" customHeight="1">
      <c r="A23" s="82"/>
      <c r="B23" s="82"/>
      <c r="C23" s="82"/>
      <c r="D23" s="82"/>
      <c r="E23" s="82"/>
      <c r="F23" s="82"/>
      <c r="G23" s="82"/>
      <c r="H23" s="82"/>
    </row>
    <row r="24" spans="1:7" ht="15.75">
      <c r="A24" s="93" t="s">
        <v>511</v>
      </c>
      <c r="B24" s="94" t="str">
        <f>B3</f>
        <v>Alexandra Adams</v>
      </c>
      <c r="C24" s="85"/>
      <c r="D24" s="85"/>
      <c r="E24" s="85"/>
      <c r="F24" s="85"/>
      <c r="G24" s="85"/>
    </row>
    <row r="25" spans="1:8" ht="63.75">
      <c r="A25" s="79" t="s">
        <v>516</v>
      </c>
      <c r="B25" s="1" t="s">
        <v>149</v>
      </c>
      <c r="C25" s="21" t="s">
        <v>90</v>
      </c>
      <c r="D25" s="21" t="s">
        <v>91</v>
      </c>
      <c r="E25" s="21" t="s">
        <v>92</v>
      </c>
      <c r="F25" s="21" t="s">
        <v>93</v>
      </c>
      <c r="G25" s="21" t="s">
        <v>336</v>
      </c>
      <c r="H25" s="83"/>
    </row>
    <row r="26" spans="1:8" ht="132.75" customHeight="1">
      <c r="A26" s="79" t="s">
        <v>343</v>
      </c>
      <c r="B26" s="20" t="s">
        <v>603</v>
      </c>
      <c r="C26" s="228" t="s">
        <v>604</v>
      </c>
      <c r="D26" s="228" t="s">
        <v>605</v>
      </c>
      <c r="E26" s="229" t="s">
        <v>606</v>
      </c>
      <c r="F26" s="228" t="s">
        <v>607</v>
      </c>
      <c r="G26" s="50"/>
      <c r="H26" s="83"/>
    </row>
    <row r="27" spans="1:8" ht="132.75" customHeight="1">
      <c r="A27" s="79" t="s">
        <v>344</v>
      </c>
      <c r="B27" s="20" t="s">
        <v>374</v>
      </c>
      <c r="C27" s="228" t="s">
        <v>342</v>
      </c>
      <c r="D27" s="228" t="s">
        <v>190</v>
      </c>
      <c r="E27" s="228" t="s">
        <v>191</v>
      </c>
      <c r="F27" s="228" t="s">
        <v>68</v>
      </c>
      <c r="G27" s="50"/>
      <c r="H27" s="83"/>
    </row>
    <row r="28" spans="6:10" s="82" customFormat="1" ht="31.5">
      <c r="F28" s="10" t="s">
        <v>31</v>
      </c>
      <c r="G28" s="26">
        <f>IF(ISERROR(AVERAGE(G26:G27)),"",AVERAGE(G26:G27))</f>
      </c>
      <c r="J28" s="132"/>
    </row>
    <row r="29" ht="12.75"/>
    <row r="30" spans="1:7" ht="15.75">
      <c r="A30" s="93" t="s">
        <v>511</v>
      </c>
      <c r="B30" s="94" t="str">
        <f>B3</f>
        <v>Alexandra Adams</v>
      </c>
      <c r="C30" s="85"/>
      <c r="D30" s="85"/>
      <c r="E30" s="85"/>
      <c r="F30" s="85"/>
      <c r="G30" s="85"/>
    </row>
    <row r="31" spans="1:8" ht="51">
      <c r="A31" s="79" t="s">
        <v>517</v>
      </c>
      <c r="B31" s="1" t="s">
        <v>518</v>
      </c>
      <c r="C31" s="21" t="s">
        <v>90</v>
      </c>
      <c r="D31" s="21" t="s">
        <v>91</v>
      </c>
      <c r="E31" s="21" t="s">
        <v>92</v>
      </c>
      <c r="F31" s="21" t="s">
        <v>93</v>
      </c>
      <c r="G31" s="21" t="s">
        <v>336</v>
      </c>
      <c r="H31" s="83"/>
    </row>
    <row r="32" spans="1:7" ht="170.25" customHeight="1">
      <c r="A32" s="79" t="s">
        <v>343</v>
      </c>
      <c r="B32" s="20" t="s">
        <v>375</v>
      </c>
      <c r="C32" s="228" t="s">
        <v>377</v>
      </c>
      <c r="D32" s="228" t="s">
        <v>378</v>
      </c>
      <c r="E32" s="228" t="s">
        <v>608</v>
      </c>
      <c r="F32" s="229" t="s">
        <v>609</v>
      </c>
      <c r="G32" s="50"/>
    </row>
    <row r="33" spans="1:7" ht="134.25" customHeight="1">
      <c r="A33" s="79" t="s">
        <v>344</v>
      </c>
      <c r="B33" s="20" t="s">
        <v>376</v>
      </c>
      <c r="C33" s="228" t="s">
        <v>379</v>
      </c>
      <c r="D33" s="228" t="s">
        <v>380</v>
      </c>
      <c r="E33" s="228" t="s">
        <v>610</v>
      </c>
      <c r="F33" s="228" t="s">
        <v>611</v>
      </c>
      <c r="G33" s="50"/>
    </row>
    <row r="34" spans="1:7" ht="31.5">
      <c r="A34" s="85"/>
      <c r="B34" s="85"/>
      <c r="C34" s="85"/>
      <c r="D34" s="85"/>
      <c r="E34" s="85"/>
      <c r="F34" s="10" t="s">
        <v>32</v>
      </c>
      <c r="G34" s="26">
        <f>IF(ISERROR(AVERAGE(G32:G33)),"",AVERAGE(G32:G33))</f>
      </c>
    </row>
    <row r="35" spans="1:7" ht="12.75">
      <c r="A35" s="85"/>
      <c r="B35" s="85"/>
      <c r="C35" s="85"/>
      <c r="D35" s="85"/>
      <c r="E35" s="85"/>
      <c r="F35" s="85"/>
      <c r="G35" s="85"/>
    </row>
    <row r="36" spans="1:7" ht="15.75">
      <c r="A36" s="93" t="s">
        <v>511</v>
      </c>
      <c r="B36" s="94" t="str">
        <f>B3</f>
        <v>Alexandra Adams</v>
      </c>
      <c r="C36" s="85"/>
      <c r="D36" s="85"/>
      <c r="E36" s="85"/>
      <c r="F36" s="85"/>
      <c r="G36" s="85"/>
    </row>
    <row r="37" spans="1:8" ht="38.25">
      <c r="A37" s="79" t="s">
        <v>147</v>
      </c>
      <c r="B37" s="1" t="s">
        <v>399</v>
      </c>
      <c r="C37" s="21" t="s">
        <v>90</v>
      </c>
      <c r="D37" s="21" t="s">
        <v>91</v>
      </c>
      <c r="E37" s="21" t="s">
        <v>92</v>
      </c>
      <c r="F37" s="21" t="s">
        <v>93</v>
      </c>
      <c r="G37" s="21" t="s">
        <v>336</v>
      </c>
      <c r="H37" s="83"/>
    </row>
    <row r="38" spans="1:7" ht="130.5" customHeight="1">
      <c r="A38" s="79" t="s">
        <v>343</v>
      </c>
      <c r="B38" s="20" t="s">
        <v>612</v>
      </c>
      <c r="C38" s="228" t="s">
        <v>613</v>
      </c>
      <c r="D38" s="228" t="s">
        <v>614</v>
      </c>
      <c r="E38" s="228" t="s">
        <v>615</v>
      </c>
      <c r="F38" s="228" t="s">
        <v>616</v>
      </c>
      <c r="G38" s="50"/>
    </row>
    <row r="39" spans="1:7" ht="96" customHeight="1">
      <c r="A39" s="79" t="s">
        <v>344</v>
      </c>
      <c r="B39" s="20" t="s">
        <v>617</v>
      </c>
      <c r="C39" s="228" t="s">
        <v>397</v>
      </c>
      <c r="D39" s="228" t="s">
        <v>381</v>
      </c>
      <c r="E39" s="228" t="s">
        <v>382</v>
      </c>
      <c r="F39" s="228" t="s">
        <v>618</v>
      </c>
      <c r="G39" s="50"/>
    </row>
    <row r="40" spans="1:10" ht="31.5">
      <c r="A40" s="85"/>
      <c r="B40" s="85"/>
      <c r="C40" s="85"/>
      <c r="D40" s="85"/>
      <c r="E40" s="85"/>
      <c r="F40" s="10" t="s">
        <v>33</v>
      </c>
      <c r="G40" s="26">
        <f>IF(ISERROR(AVERAGE(G38:G39)),"",AVERAGE(G38:G39))</f>
      </c>
      <c r="J40" s="134"/>
    </row>
    <row r="41" spans="1:7" ht="31.5" customHeight="1">
      <c r="A41" s="85"/>
      <c r="B41" s="85"/>
      <c r="C41" s="85"/>
      <c r="D41" s="85"/>
      <c r="E41" s="85"/>
      <c r="F41" s="85"/>
      <c r="G41" s="85"/>
    </row>
    <row r="42" spans="1:7" ht="12.75">
      <c r="A42" s="33"/>
      <c r="B42" s="34"/>
      <c r="C42" s="34"/>
      <c r="D42" s="34"/>
      <c r="E42" s="34"/>
      <c r="F42" s="34"/>
      <c r="G42" s="74"/>
    </row>
    <row r="43" spans="1:8" ht="12.75">
      <c r="A43" s="88"/>
      <c r="G43" s="88"/>
      <c r="H43" s="88"/>
    </row>
    <row r="44" spans="1:8" ht="23.25" customHeight="1">
      <c r="A44" s="91" t="s">
        <v>511</v>
      </c>
      <c r="B44" s="92" t="str">
        <f>$B$3</f>
        <v>Alexandra Adams</v>
      </c>
      <c r="C44" s="214" t="str">
        <f>HOME!E5</f>
        <v>2012-13</v>
      </c>
      <c r="G44" s="88"/>
      <c r="H44" s="88"/>
    </row>
    <row r="45" spans="1:8" ht="18.75" thickBot="1">
      <c r="A45" s="11" t="s">
        <v>118</v>
      </c>
      <c r="B45" s="3"/>
      <c r="C45" s="204"/>
      <c r="D45" s="3" t="s">
        <v>67</v>
      </c>
      <c r="E45" s="3"/>
      <c r="G45" s="88"/>
      <c r="H45" s="88"/>
    </row>
    <row r="46" spans="1:10" ht="64.5" thickBot="1" thickTop="1">
      <c r="A46" s="90"/>
      <c r="B46" s="19" t="s">
        <v>51</v>
      </c>
      <c r="C46" s="201" t="s">
        <v>700</v>
      </c>
      <c r="D46" s="90" t="s">
        <v>324</v>
      </c>
      <c r="E46" s="90" t="s">
        <v>325</v>
      </c>
      <c r="F46" s="90" t="s">
        <v>326</v>
      </c>
      <c r="G46" s="90" t="s">
        <v>327</v>
      </c>
      <c r="H46" s="132"/>
      <c r="J46" s="85"/>
    </row>
    <row r="47" spans="1:10" ht="64.5" thickTop="1">
      <c r="A47" s="79" t="s">
        <v>512</v>
      </c>
      <c r="B47" s="18" t="s">
        <v>82</v>
      </c>
      <c r="C47" s="4">
        <f>IF(ISERROR(AVERAGE(D47:F47)),"",AVERAGE(D47:F47))</f>
      </c>
      <c r="D47" s="4">
        <f>IF(G5="","",G5)</f>
      </c>
      <c r="E47" s="4">
        <f>IF(G6="","",G6)</f>
      </c>
      <c r="F47" s="4">
        <f>IF(G7="","",G7)</f>
      </c>
      <c r="G47" s="7"/>
      <c r="H47" s="132"/>
      <c r="J47" s="85"/>
    </row>
    <row r="48" spans="1:10" ht="38.25">
      <c r="A48" s="79" t="s">
        <v>513</v>
      </c>
      <c r="B48" s="1" t="s">
        <v>514</v>
      </c>
      <c r="C48" s="4">
        <f>IF(ISERROR(AVERAGE(D48:G48)),"",AVERAGE(D48:G48))</f>
      </c>
      <c r="D48" s="4">
        <f>IF(G12="","",G12)</f>
      </c>
      <c r="E48" s="4">
        <f>IF(G13="","",G13)</f>
      </c>
      <c r="F48" s="4">
        <f>IF(G14="","",G14)</f>
      </c>
      <c r="G48" s="16">
        <f>IF(G15="","",G15)</f>
      </c>
      <c r="H48" s="132"/>
      <c r="J48" s="85"/>
    </row>
    <row r="49" spans="1:10" ht="35.25" customHeight="1">
      <c r="A49" s="79" t="s">
        <v>515</v>
      </c>
      <c r="B49" s="1" t="s">
        <v>148</v>
      </c>
      <c r="C49" s="4">
        <f>IF(ISERROR(AVERAGE(D49:E49)),"",AVERAGE(D49:E49))</f>
      </c>
      <c r="D49" s="4">
        <f>IF(G20="","",G20)</f>
      </c>
      <c r="E49" s="4">
        <f>IF(G21="","",G21)</f>
      </c>
      <c r="F49" s="7"/>
      <c r="G49" s="7"/>
      <c r="H49" s="132"/>
      <c r="J49" s="85"/>
    </row>
    <row r="50" spans="1:10" ht="51">
      <c r="A50" s="79" t="s">
        <v>516</v>
      </c>
      <c r="B50" s="1" t="s">
        <v>149</v>
      </c>
      <c r="C50" s="4">
        <f>IF(ISERROR(AVERAGE(D50:E50)),"",AVERAGE(D50:E50))</f>
      </c>
      <c r="D50" s="4">
        <f>IF(G26="","",G26)</f>
      </c>
      <c r="E50" s="4">
        <f>IF(G27="","",G27)</f>
      </c>
      <c r="F50" s="7"/>
      <c r="G50" s="7"/>
      <c r="H50" s="132"/>
      <c r="J50" s="85"/>
    </row>
    <row r="51" spans="1:10" ht="51">
      <c r="A51" s="79" t="s">
        <v>517</v>
      </c>
      <c r="B51" s="1" t="s">
        <v>518</v>
      </c>
      <c r="C51" s="4">
        <f>IF(ISERROR(AVERAGE(D51:E51)),"",AVERAGE(D51:E51))</f>
      </c>
      <c r="D51" s="4">
        <f>IF(G32="","",G32)</f>
      </c>
      <c r="E51" s="4">
        <f>IF(G33="","",G33)</f>
      </c>
      <c r="F51" s="7"/>
      <c r="G51" s="7"/>
      <c r="H51" s="132"/>
      <c r="J51" s="85"/>
    </row>
    <row r="52" spans="1:10" ht="38.25">
      <c r="A52" s="79" t="s">
        <v>147</v>
      </c>
      <c r="B52" s="1" t="s">
        <v>399</v>
      </c>
      <c r="C52" s="4">
        <f>IF(ISERROR(AVERAGE(D52:E52)),"",AVERAGE(D52:E52))</f>
      </c>
      <c r="D52" s="4">
        <f>IF(G38="","",G38)</f>
      </c>
      <c r="E52" s="4">
        <f>IF(G39="","",G39)</f>
      </c>
      <c r="F52" s="7"/>
      <c r="G52" s="7"/>
      <c r="H52" s="132"/>
      <c r="J52" s="85"/>
    </row>
    <row r="53" spans="1:10" ht="13.5" thickBot="1">
      <c r="A53" s="88"/>
      <c r="G53" s="88"/>
      <c r="H53" s="132"/>
      <c r="J53" s="85"/>
    </row>
    <row r="54" spans="1:10" ht="17.25" thickBot="1" thickTop="1">
      <c r="A54" s="88"/>
      <c r="B54" s="80" t="s">
        <v>329</v>
      </c>
      <c r="C54" s="15">
        <f>IF(ISERROR(AVERAGE(C47:C52)),"",AVERAGE(C47:C52))</f>
      </c>
      <c r="G54" s="88"/>
      <c r="H54" s="132"/>
      <c r="J54" s="85"/>
    </row>
    <row r="55" spans="1:10" s="81" customFormat="1" ht="13.5" thickTop="1">
      <c r="A55" s="88"/>
      <c r="B55" s="88"/>
      <c r="C55" s="88"/>
      <c r="D55" s="88"/>
      <c r="E55" s="88"/>
      <c r="F55" s="88"/>
      <c r="G55" s="88"/>
      <c r="H55" s="88"/>
      <c r="J55" s="132"/>
    </row>
    <row r="56" spans="1:8" ht="12.75">
      <c r="A56" s="8"/>
      <c r="B56" s="127" t="s">
        <v>510</v>
      </c>
      <c r="C56"/>
      <c r="G56" s="88"/>
      <c r="H56" s="88"/>
    </row>
    <row r="57" ht="12.75">
      <c r="G57" s="88"/>
    </row>
    <row r="59" ht="12.75">
      <c r="A59" s="88"/>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7 G12:G15 G20:G21 G26:G27 G32:G33 G38:G39">
      <formula1>1</formula1>
      <formula2>4</formula2>
    </dataValidation>
  </dataValidations>
  <printOptions/>
  <pageMargins left="0.75" right="0.75" top="0.66" bottom="1" header="0.5" footer="0.5"/>
  <pageSetup fitToHeight="4" fitToWidth="1" horizontalDpi="600" verticalDpi="600" orientation="landscape" scale="65" r:id="rId3"/>
  <rowBreaks count="1" manualBreakCount="1">
    <brk id="2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10">
    <tabColor indexed="15"/>
    <pageSetUpPr fitToPage="1"/>
  </sheetPr>
  <dimension ref="A1:J44"/>
  <sheetViews>
    <sheetView zoomScalePageLayoutView="0" workbookViewId="0" topLeftCell="A1">
      <pane ySplit="1" topLeftCell="A20" activePane="bottomLeft" state="frozen"/>
      <selection pane="topLeft" activeCell="H5" sqref="H5"/>
      <selection pane="bottomLeft" activeCell="G25" sqref="G25"/>
    </sheetView>
  </sheetViews>
  <sheetFormatPr defaultColWidth="8.8515625" defaultRowHeight="12.75"/>
  <cols>
    <col min="1" max="1" width="15.7109375" style="87" customWidth="1"/>
    <col min="2" max="2" width="47.28125" style="88" customWidth="1"/>
    <col min="3" max="6" width="26.28125" style="88" customWidth="1"/>
    <col min="7" max="7" width="11.57421875" style="89" customWidth="1"/>
    <col min="8" max="9" width="8.8515625" style="85" customWidth="1"/>
    <col min="10" max="10" width="9.7109375" style="132" customWidth="1"/>
    <col min="11" max="16384" width="8.8515625" style="85" customWidth="1"/>
  </cols>
  <sheetData>
    <row r="1" spans="1:7" ht="30" customHeight="1" thickBot="1">
      <c r="A1" s="269"/>
      <c r="B1" s="270"/>
      <c r="C1" s="270"/>
      <c r="D1" s="270"/>
      <c r="E1" s="270"/>
      <c r="F1" s="270"/>
      <c r="G1" s="270"/>
    </row>
    <row r="2" spans="1:7" ht="15">
      <c r="A2" s="85"/>
      <c r="B2" s="85"/>
      <c r="C2" s="110" t="s">
        <v>16</v>
      </c>
      <c r="D2" s="85"/>
      <c r="E2" s="85"/>
      <c r="F2" s="85"/>
      <c r="G2" s="85"/>
    </row>
    <row r="3" spans="1:7" ht="18.75" customHeight="1">
      <c r="A3" s="93" t="s">
        <v>199</v>
      </c>
      <c r="B3" s="94" t="str">
        <f>IF(HOME!C3="","",HOME!C3)</f>
        <v>Alexandra Adams</v>
      </c>
      <c r="C3" s="85"/>
      <c r="D3" s="85"/>
      <c r="E3" s="85"/>
      <c r="F3" s="85"/>
      <c r="G3" s="85"/>
    </row>
    <row r="4" spans="1:8" ht="38.25">
      <c r="A4" s="79" t="s">
        <v>200</v>
      </c>
      <c r="B4" s="1" t="s">
        <v>493</v>
      </c>
      <c r="C4" s="21" t="s">
        <v>90</v>
      </c>
      <c r="D4" s="21" t="s">
        <v>91</v>
      </c>
      <c r="E4" s="21" t="s">
        <v>92</v>
      </c>
      <c r="F4" s="99" t="s">
        <v>93</v>
      </c>
      <c r="G4" s="21" t="s">
        <v>336</v>
      </c>
      <c r="H4" s="83"/>
    </row>
    <row r="5" spans="1:10" s="82" customFormat="1" ht="126.75" customHeight="1">
      <c r="A5" s="79" t="s">
        <v>343</v>
      </c>
      <c r="B5" s="20" t="s">
        <v>413</v>
      </c>
      <c r="C5" s="228" t="s">
        <v>619</v>
      </c>
      <c r="D5" s="228" t="s">
        <v>416</v>
      </c>
      <c r="E5" s="228" t="s">
        <v>620</v>
      </c>
      <c r="F5" s="199" t="s">
        <v>621</v>
      </c>
      <c r="G5" s="50"/>
      <c r="H5" s="84"/>
      <c r="J5" s="135" t="s">
        <v>258</v>
      </c>
    </row>
    <row r="6" spans="1:10" s="82" customFormat="1" ht="86.25" customHeight="1">
      <c r="A6" s="79" t="s">
        <v>344</v>
      </c>
      <c r="B6" s="20" t="s">
        <v>414</v>
      </c>
      <c r="C6" s="228" t="s">
        <v>417</v>
      </c>
      <c r="D6" s="228" t="s">
        <v>192</v>
      </c>
      <c r="E6" s="228" t="s">
        <v>418</v>
      </c>
      <c r="F6" s="230" t="s">
        <v>419</v>
      </c>
      <c r="G6" s="50"/>
      <c r="H6" s="84"/>
      <c r="J6" s="135" t="s">
        <v>256</v>
      </c>
    </row>
    <row r="7" spans="1:10" s="82" customFormat="1" ht="113.25" customHeight="1">
      <c r="A7" s="79" t="s">
        <v>402</v>
      </c>
      <c r="B7" s="20" t="s">
        <v>415</v>
      </c>
      <c r="C7" s="228" t="s">
        <v>420</v>
      </c>
      <c r="D7" s="228" t="s">
        <v>421</v>
      </c>
      <c r="E7" s="199" t="s">
        <v>422</v>
      </c>
      <c r="F7" s="199" t="s">
        <v>423</v>
      </c>
      <c r="G7" s="50"/>
      <c r="H7" s="84"/>
      <c r="J7" s="135" t="s">
        <v>335</v>
      </c>
    </row>
    <row r="8" spans="6:10" s="93" customFormat="1" ht="23.25">
      <c r="F8" s="10" t="s">
        <v>34</v>
      </c>
      <c r="G8" s="100">
        <f>IF(ISERROR(AVERAGE(G5:G7)),"",AVERAGE(G5:G7))</f>
      </c>
      <c r="J8" s="135" t="s">
        <v>255</v>
      </c>
    </row>
    <row r="9" spans="4:10" s="93" customFormat="1" ht="26.25" customHeight="1">
      <c r="D9" s="95"/>
      <c r="E9" s="96"/>
      <c r="G9" s="97"/>
      <c r="J9" s="136" t="s">
        <v>254</v>
      </c>
    </row>
    <row r="10" spans="1:10" s="93" customFormat="1" ht="18.75" customHeight="1">
      <c r="A10" s="93" t="str">
        <f>$A$3</f>
        <v>Standard IV</v>
      </c>
      <c r="B10" s="98" t="str">
        <f>$B$3</f>
        <v>Alexandra Adams</v>
      </c>
      <c r="J10" s="135" t="s">
        <v>257</v>
      </c>
    </row>
    <row r="11" spans="1:10" ht="25.5">
      <c r="A11" s="79" t="s">
        <v>201</v>
      </c>
      <c r="B11" s="1" t="s">
        <v>494</v>
      </c>
      <c r="C11" s="21" t="s">
        <v>90</v>
      </c>
      <c r="D11" s="21" t="s">
        <v>91</v>
      </c>
      <c r="E11" s="21" t="s">
        <v>92</v>
      </c>
      <c r="F11" s="21" t="s">
        <v>93</v>
      </c>
      <c r="G11" s="21" t="s">
        <v>336</v>
      </c>
      <c r="H11" s="83"/>
      <c r="J11" s="135" t="s">
        <v>100</v>
      </c>
    </row>
    <row r="12" spans="1:10" s="82" customFormat="1" ht="182.25" customHeight="1">
      <c r="A12" s="79" t="s">
        <v>343</v>
      </c>
      <c r="B12" s="20" t="s">
        <v>622</v>
      </c>
      <c r="C12" s="228" t="s">
        <v>629</v>
      </c>
      <c r="D12" s="228" t="s">
        <v>630</v>
      </c>
      <c r="E12" s="228" t="s">
        <v>631</v>
      </c>
      <c r="F12" s="228" t="s">
        <v>623</v>
      </c>
      <c r="G12" s="50"/>
      <c r="H12" s="84"/>
      <c r="J12" s="137"/>
    </row>
    <row r="13" spans="1:10" s="82" customFormat="1" ht="123" customHeight="1">
      <c r="A13" s="79" t="s">
        <v>344</v>
      </c>
      <c r="B13" s="20" t="s">
        <v>624</v>
      </c>
      <c r="C13" s="228" t="s">
        <v>625</v>
      </c>
      <c r="D13" s="228" t="s">
        <v>626</v>
      </c>
      <c r="E13" s="228" t="s">
        <v>627</v>
      </c>
      <c r="F13" s="228" t="s">
        <v>628</v>
      </c>
      <c r="G13" s="50"/>
      <c r="H13" s="84"/>
      <c r="J13" s="137"/>
    </row>
    <row r="14" spans="1:7" ht="23.25">
      <c r="A14" s="85"/>
      <c r="B14" s="85"/>
      <c r="C14" s="85"/>
      <c r="D14" s="85"/>
      <c r="E14" s="85"/>
      <c r="F14" s="10" t="s">
        <v>35</v>
      </c>
      <c r="G14" s="100">
        <f>IF(ISERROR(AVERAGE(G12:G13)),"",AVERAGE(G12:G13))</f>
      </c>
    </row>
    <row r="15" spans="1:7" ht="12.75">
      <c r="A15" s="85"/>
      <c r="B15" s="85"/>
      <c r="C15" s="85"/>
      <c r="D15" s="85"/>
      <c r="E15" s="85"/>
      <c r="F15" s="85"/>
      <c r="G15" s="85"/>
    </row>
    <row r="16" spans="1:7" ht="15.75">
      <c r="A16" s="93" t="str">
        <f>$A$3</f>
        <v>Standard IV</v>
      </c>
      <c r="B16" s="94" t="str">
        <f>$B$3</f>
        <v>Alexandra Adams</v>
      </c>
      <c r="C16" s="85"/>
      <c r="D16" s="85"/>
      <c r="E16" s="85"/>
      <c r="F16" s="85"/>
      <c r="G16" s="85"/>
    </row>
    <row r="17" spans="1:8" ht="25.5">
      <c r="A17" s="79" t="s">
        <v>202</v>
      </c>
      <c r="B17" s="1" t="s">
        <v>83</v>
      </c>
      <c r="C17" s="21" t="s">
        <v>90</v>
      </c>
      <c r="D17" s="21" t="s">
        <v>91</v>
      </c>
      <c r="E17" s="21" t="s">
        <v>92</v>
      </c>
      <c r="F17" s="21" t="s">
        <v>93</v>
      </c>
      <c r="G17" s="21" t="s">
        <v>336</v>
      </c>
      <c r="H17" s="83"/>
    </row>
    <row r="18" spans="1:10" ht="144" customHeight="1">
      <c r="A18" s="79" t="s">
        <v>343</v>
      </c>
      <c r="B18" s="20" t="s">
        <v>632</v>
      </c>
      <c r="C18" s="228" t="s">
        <v>633</v>
      </c>
      <c r="D18" s="228" t="s">
        <v>634</v>
      </c>
      <c r="E18" s="228" t="s">
        <v>635</v>
      </c>
      <c r="F18" s="228" t="s">
        <v>636</v>
      </c>
      <c r="G18" s="50"/>
      <c r="H18" s="83"/>
      <c r="J18" s="133"/>
    </row>
    <row r="19" spans="1:10" s="82" customFormat="1" ht="148.5" customHeight="1">
      <c r="A19" s="79" t="s">
        <v>344</v>
      </c>
      <c r="B19" s="20" t="s">
        <v>637</v>
      </c>
      <c r="C19" s="228" t="s">
        <v>69</v>
      </c>
      <c r="D19" s="228" t="s">
        <v>638</v>
      </c>
      <c r="E19" s="228" t="s">
        <v>639</v>
      </c>
      <c r="F19" s="228" t="s">
        <v>640</v>
      </c>
      <c r="G19" s="50"/>
      <c r="H19" s="84"/>
      <c r="J19" s="132"/>
    </row>
    <row r="20" spans="1:7" ht="23.25">
      <c r="A20" s="85"/>
      <c r="B20" s="85"/>
      <c r="C20" s="85"/>
      <c r="D20" s="85"/>
      <c r="E20" s="85"/>
      <c r="F20" s="10" t="s">
        <v>36</v>
      </c>
      <c r="G20" s="100">
        <f>IF(ISERROR(AVERAGE(G18:G19)),"",AVERAGE(G18:G19))</f>
      </c>
    </row>
    <row r="21" spans="1:7" ht="12.75">
      <c r="A21" s="85"/>
      <c r="B21" s="85"/>
      <c r="C21" s="85"/>
      <c r="D21" s="85"/>
      <c r="E21" s="85"/>
      <c r="F21" s="85"/>
      <c r="G21" s="85"/>
    </row>
    <row r="22" spans="1:7" ht="15.75">
      <c r="A22" s="93" t="str">
        <f>$A$3</f>
        <v>Standard IV</v>
      </c>
      <c r="B22" s="94" t="str">
        <f>$B$3</f>
        <v>Alexandra Adams</v>
      </c>
      <c r="C22" s="85"/>
      <c r="D22" s="85"/>
      <c r="E22" s="85"/>
      <c r="F22" s="85"/>
      <c r="G22" s="85"/>
    </row>
    <row r="23" spans="1:8" ht="38.25">
      <c r="A23" s="79" t="s">
        <v>203</v>
      </c>
      <c r="B23" s="1" t="s">
        <v>495</v>
      </c>
      <c r="C23" s="21" t="s">
        <v>90</v>
      </c>
      <c r="D23" s="21" t="s">
        <v>91</v>
      </c>
      <c r="E23" s="21" t="s">
        <v>92</v>
      </c>
      <c r="F23" s="21" t="s">
        <v>93</v>
      </c>
      <c r="G23" s="21" t="s">
        <v>336</v>
      </c>
      <c r="H23" s="83"/>
    </row>
    <row r="24" spans="1:7" ht="123" customHeight="1">
      <c r="A24" s="79" t="s">
        <v>343</v>
      </c>
      <c r="B24" s="20" t="s">
        <v>641</v>
      </c>
      <c r="C24" s="228" t="s">
        <v>642</v>
      </c>
      <c r="D24" s="228" t="s">
        <v>644</v>
      </c>
      <c r="E24" s="228" t="s">
        <v>643</v>
      </c>
      <c r="F24" s="228" t="s">
        <v>645</v>
      </c>
      <c r="G24" s="50"/>
    </row>
    <row r="25" spans="1:10" s="82" customFormat="1" ht="81" customHeight="1">
      <c r="A25" s="79" t="s">
        <v>344</v>
      </c>
      <c r="B25" s="20" t="s">
        <v>646</v>
      </c>
      <c r="C25" s="228" t="s">
        <v>647</v>
      </c>
      <c r="D25" s="228" t="s">
        <v>648</v>
      </c>
      <c r="E25" s="228" t="s">
        <v>649</v>
      </c>
      <c r="F25" s="228" t="s">
        <v>650</v>
      </c>
      <c r="G25" s="50"/>
      <c r="J25" s="132"/>
    </row>
    <row r="26" spans="1:10" s="82" customFormat="1" ht="68.25" customHeight="1">
      <c r="A26" s="79" t="s">
        <v>402</v>
      </c>
      <c r="B26" s="20" t="s">
        <v>652</v>
      </c>
      <c r="C26" s="228" t="s">
        <v>651</v>
      </c>
      <c r="D26" s="228" t="s">
        <v>523</v>
      </c>
      <c r="E26" s="228" t="s">
        <v>524</v>
      </c>
      <c r="F26" s="228" t="s">
        <v>525</v>
      </c>
      <c r="G26" s="50"/>
      <c r="J26" s="132"/>
    </row>
    <row r="27" spans="1:7" ht="23.25">
      <c r="A27" s="85"/>
      <c r="B27" s="85"/>
      <c r="C27" s="85"/>
      <c r="D27" s="85"/>
      <c r="E27" s="85"/>
      <c r="F27" s="10" t="s">
        <v>37</v>
      </c>
      <c r="G27" s="100">
        <f>IF(ISERROR(AVERAGE(G24:G26)),"",AVERAGE(G24:G26))</f>
      </c>
    </row>
    <row r="28" spans="1:7" ht="12.75">
      <c r="A28" s="85"/>
      <c r="B28" s="85"/>
      <c r="C28" s="85"/>
      <c r="D28" s="85"/>
      <c r="E28" s="85"/>
      <c r="F28" s="85"/>
      <c r="G28" s="85"/>
    </row>
    <row r="29" spans="1:7" ht="12.75">
      <c r="A29" s="85"/>
      <c r="B29" s="85"/>
      <c r="C29" s="85"/>
      <c r="D29" s="85"/>
      <c r="E29" s="85"/>
      <c r="F29" s="85"/>
      <c r="G29" s="85"/>
    </row>
    <row r="30" spans="1:7" ht="12.75">
      <c r="A30" s="33"/>
      <c r="B30" s="34"/>
      <c r="C30" s="34"/>
      <c r="D30" s="34"/>
      <c r="E30" s="34"/>
      <c r="F30" s="34"/>
      <c r="G30" s="74"/>
    </row>
    <row r="31" s="86" customFormat="1" ht="18">
      <c r="J31" s="132"/>
    </row>
    <row r="32" spans="1:10" s="101" customFormat="1" ht="21" customHeight="1">
      <c r="A32" s="101" t="s">
        <v>199</v>
      </c>
      <c r="B32" s="102" t="str">
        <f>$B$3</f>
        <v>Alexandra Adams</v>
      </c>
      <c r="C32" s="215" t="str">
        <f>HOME!E5</f>
        <v>2012-13</v>
      </c>
      <c r="J32" s="132"/>
    </row>
    <row r="33" spans="1:9" ht="18.75" thickBot="1">
      <c r="A33" s="11" t="s">
        <v>119</v>
      </c>
      <c r="B33" s="3"/>
      <c r="C33" s="204"/>
      <c r="D33" s="3" t="s">
        <v>67</v>
      </c>
      <c r="E33" s="3"/>
      <c r="F33" s="86"/>
      <c r="G33" s="86"/>
      <c r="H33" s="86"/>
      <c r="I33" s="86"/>
    </row>
    <row r="34" spans="1:10" ht="48.75" thickBot="1" thickTop="1">
      <c r="A34" s="86"/>
      <c r="B34" s="19" t="s">
        <v>52</v>
      </c>
      <c r="C34" s="201" t="s">
        <v>700</v>
      </c>
      <c r="D34" s="105" t="s">
        <v>324</v>
      </c>
      <c r="E34" s="105" t="s">
        <v>325</v>
      </c>
      <c r="F34" s="105" t="s">
        <v>326</v>
      </c>
      <c r="G34" s="85"/>
      <c r="H34" s="132"/>
      <c r="J34" s="85"/>
    </row>
    <row r="35" spans="1:10" ht="39" thickTop="1">
      <c r="A35" s="79" t="s">
        <v>200</v>
      </c>
      <c r="B35" s="18" t="s">
        <v>493</v>
      </c>
      <c r="C35" s="4">
        <f>IF(ISERROR(AVERAGE(D35:F35)),"",AVERAGE(D35:F35))</f>
      </c>
      <c r="D35" s="16">
        <f>IF(G5="","",G5)</f>
      </c>
      <c r="E35" s="16">
        <f>IF(G6="","",G6)</f>
      </c>
      <c r="F35" s="16">
        <f>IF(G7="","",G7)</f>
      </c>
      <c r="G35" s="85"/>
      <c r="H35" s="132"/>
      <c r="J35" s="85"/>
    </row>
    <row r="36" spans="1:10" ht="25.5">
      <c r="A36" s="79" t="s">
        <v>201</v>
      </c>
      <c r="B36" s="1" t="s">
        <v>494</v>
      </c>
      <c r="C36" s="4">
        <f>IF(ISERROR(AVERAGE(D36:E36)),"",AVERAGE(D36:E36))</f>
      </c>
      <c r="D36" s="16">
        <f>IF(G12="","",G12)</f>
      </c>
      <c r="E36" s="16">
        <f>IF(G13="","",G13)</f>
      </c>
      <c r="F36" s="7"/>
      <c r="G36" s="85"/>
      <c r="H36" s="132"/>
      <c r="J36" s="85"/>
    </row>
    <row r="37" spans="1:10" ht="25.5">
      <c r="A37" s="79" t="s">
        <v>202</v>
      </c>
      <c r="B37" s="1" t="s">
        <v>83</v>
      </c>
      <c r="C37" s="4">
        <f>IF(ISERROR(AVERAGE(D37:E37)),"",AVERAGE(D37:E37))</f>
      </c>
      <c r="D37" s="16">
        <f>IF(G18="","",G18)</f>
      </c>
      <c r="E37" s="16">
        <f>IF(G19="","",G19)</f>
      </c>
      <c r="F37" s="7"/>
      <c r="G37" s="85"/>
      <c r="H37" s="132"/>
      <c r="J37" s="85"/>
    </row>
    <row r="38" spans="1:10" ht="38.25">
      <c r="A38" s="79" t="s">
        <v>203</v>
      </c>
      <c r="B38" s="1" t="s">
        <v>495</v>
      </c>
      <c r="C38" s="4">
        <f>IF(ISERROR(AVERAGE(D38:F38)),"",AVERAGE(D38:F38))</f>
      </c>
      <c r="D38" s="16">
        <f>IF(G24="","",G24)</f>
      </c>
      <c r="E38" s="16">
        <f>IF(G25="","",G25)</f>
      </c>
      <c r="F38" s="16">
        <f>IF(G26="","",G26)</f>
      </c>
      <c r="G38" s="85"/>
      <c r="H38" s="132"/>
      <c r="J38" s="85"/>
    </row>
    <row r="39" spans="1:10" ht="18.75" thickBot="1">
      <c r="A39" s="88"/>
      <c r="C39"/>
      <c r="G39" s="88"/>
      <c r="H39" s="134"/>
      <c r="J39" s="85"/>
    </row>
    <row r="40" spans="1:10" ht="19.5" thickBot="1" thickTop="1">
      <c r="A40" s="88"/>
      <c r="B40" s="80" t="s">
        <v>260</v>
      </c>
      <c r="C40" s="15">
        <f>IF(ISERROR(AVERAGE(C35:C38)),"",AVERAGE(C35:C38))</f>
      </c>
      <c r="G40" s="88"/>
      <c r="H40" s="88"/>
      <c r="J40" s="134"/>
    </row>
    <row r="41" spans="1:8" ht="13.5" thickTop="1">
      <c r="A41" s="88"/>
      <c r="C41"/>
      <c r="G41" s="88"/>
      <c r="H41" s="88"/>
    </row>
    <row r="42" spans="1:8" ht="12.75">
      <c r="A42" s="88"/>
      <c r="B42" s="127" t="s">
        <v>510</v>
      </c>
      <c r="G42" s="88"/>
      <c r="H42" s="88"/>
    </row>
    <row r="43" spans="1:8" ht="12.75">
      <c r="A43" s="85"/>
      <c r="B43" s="85"/>
      <c r="C43" s="85"/>
      <c r="G43" s="88"/>
      <c r="H43" s="88"/>
    </row>
    <row r="44" spans="7:8" ht="12.75">
      <c r="G44" s="88"/>
      <c r="H44" s="88"/>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7 G12:G13 G18:G19 G24:G26">
      <formula1>1</formula1>
      <formula2>4</formula2>
    </dataValidation>
  </dataValidations>
  <printOptions/>
  <pageMargins left="0.75" right="0.75" top="1" bottom="1" header="0.5" footer="0.5"/>
  <pageSetup fitToHeight="3" fitToWidth="1" horizontalDpi="600" verticalDpi="600" orientation="landscape" scale="68" r:id="rId2"/>
  <rowBreaks count="1" manualBreakCount="1">
    <brk id="14" max="255" man="1"/>
  </rowBreaks>
  <drawing r:id="rId1"/>
</worksheet>
</file>

<file path=xl/worksheets/sheet6.xml><?xml version="1.0" encoding="utf-8"?>
<worksheet xmlns="http://schemas.openxmlformats.org/spreadsheetml/2006/main" xmlns:r="http://schemas.openxmlformats.org/officeDocument/2006/relationships">
  <sheetPr codeName="Sheet12">
    <tabColor indexed="14"/>
    <pageSetUpPr fitToPage="1"/>
  </sheetPr>
  <dimension ref="A1:I47"/>
  <sheetViews>
    <sheetView zoomScalePageLayoutView="0" workbookViewId="0" topLeftCell="A1">
      <pane ySplit="1" topLeftCell="A25" activePane="bottomLeft" state="frozen"/>
      <selection pane="topLeft" activeCell="H5" sqref="H5"/>
      <selection pane="bottomLeft" activeCell="G29" sqref="G29:G30"/>
    </sheetView>
  </sheetViews>
  <sheetFormatPr defaultColWidth="8.8515625" defaultRowHeight="12.75"/>
  <cols>
    <col min="1" max="1" width="15.7109375" style="106" customWidth="1"/>
    <col min="2" max="2" width="44.7109375" style="85" customWidth="1"/>
    <col min="3" max="6" width="26.28125" style="85" customWidth="1"/>
    <col min="7" max="7" width="13.140625" style="108" customWidth="1"/>
    <col min="8" max="8" width="8.8515625" style="85" customWidth="1"/>
    <col min="9" max="9" width="9.7109375" style="132" customWidth="1"/>
    <col min="10" max="16384" width="8.8515625" style="85" customWidth="1"/>
  </cols>
  <sheetData>
    <row r="1" spans="1:7" ht="30" customHeight="1" thickBot="1">
      <c r="A1" s="271"/>
      <c r="B1" s="272"/>
      <c r="C1" s="272"/>
      <c r="D1" s="272"/>
      <c r="E1" s="272"/>
      <c r="F1" s="272"/>
      <c r="G1" s="272"/>
    </row>
    <row r="2" spans="1:7" ht="15">
      <c r="A2" s="85"/>
      <c r="C2" s="110" t="s">
        <v>16</v>
      </c>
      <c r="G2" s="85"/>
    </row>
    <row r="3" spans="1:7" ht="18.75" customHeight="1">
      <c r="A3" s="93" t="s">
        <v>204</v>
      </c>
      <c r="B3" s="94" t="str">
        <f>IF(HOME!C3="","",HOME!C3)</f>
        <v>Alexandra Adams</v>
      </c>
      <c r="G3" s="85"/>
    </row>
    <row r="4" spans="1:7" ht="38.25">
      <c r="A4" s="111" t="s">
        <v>205</v>
      </c>
      <c r="B4" s="12" t="s">
        <v>206</v>
      </c>
      <c r="C4" s="23" t="s">
        <v>90</v>
      </c>
      <c r="D4" s="23" t="s">
        <v>91</v>
      </c>
      <c r="E4" s="23" t="s">
        <v>92</v>
      </c>
      <c r="F4" s="23" t="s">
        <v>93</v>
      </c>
      <c r="G4" s="21" t="s">
        <v>336</v>
      </c>
    </row>
    <row r="5" spans="1:9" s="82" customFormat="1" ht="97.5" customHeight="1">
      <c r="A5" s="111" t="s">
        <v>343</v>
      </c>
      <c r="B5" s="24" t="s">
        <v>653</v>
      </c>
      <c r="C5" s="231" t="s">
        <v>654</v>
      </c>
      <c r="D5" s="231" t="s">
        <v>655</v>
      </c>
      <c r="E5" s="231" t="s">
        <v>656</v>
      </c>
      <c r="F5" s="231" t="s">
        <v>657</v>
      </c>
      <c r="G5" s="50"/>
      <c r="H5" s="85"/>
      <c r="I5" s="135" t="s">
        <v>258</v>
      </c>
    </row>
    <row r="6" spans="1:9" s="82" customFormat="1" ht="132.75" customHeight="1">
      <c r="A6" s="111" t="s">
        <v>344</v>
      </c>
      <c r="B6" s="24" t="s">
        <v>658</v>
      </c>
      <c r="C6" s="231" t="s">
        <v>526</v>
      </c>
      <c r="D6" s="231" t="s">
        <v>527</v>
      </c>
      <c r="E6" s="231" t="s">
        <v>193</v>
      </c>
      <c r="F6" s="231" t="s">
        <v>528</v>
      </c>
      <c r="G6" s="50"/>
      <c r="H6" s="85"/>
      <c r="I6" s="135" t="s">
        <v>256</v>
      </c>
    </row>
    <row r="7" spans="1:9" s="82" customFormat="1" ht="92.25" customHeight="1">
      <c r="A7" s="111" t="s">
        <v>402</v>
      </c>
      <c r="B7" s="24" t="s">
        <v>659</v>
      </c>
      <c r="C7" s="232" t="s">
        <v>150</v>
      </c>
      <c r="D7" s="231" t="s">
        <v>151</v>
      </c>
      <c r="E7" s="231" t="s">
        <v>152</v>
      </c>
      <c r="F7" s="231" t="s">
        <v>153</v>
      </c>
      <c r="G7" s="50"/>
      <c r="H7" s="85"/>
      <c r="I7" s="135" t="s">
        <v>335</v>
      </c>
    </row>
    <row r="8" spans="1:9" ht="23.25">
      <c r="A8" s="85"/>
      <c r="F8" s="10" t="s">
        <v>38</v>
      </c>
      <c r="G8" s="100">
        <f>IF(ISERROR(AVERAGE(G5:G7)),"",AVERAGE(G5:G7))</f>
      </c>
      <c r="I8" s="136" t="s">
        <v>254</v>
      </c>
    </row>
    <row r="9" ht="12.75">
      <c r="I9" s="135" t="s">
        <v>257</v>
      </c>
    </row>
    <row r="10" spans="1:9" ht="18.75" customHeight="1">
      <c r="A10" s="93" t="str">
        <f>$A$3</f>
        <v>Standard V</v>
      </c>
      <c r="B10" s="94" t="str">
        <f>B3</f>
        <v>Alexandra Adams</v>
      </c>
      <c r="G10" s="85"/>
      <c r="I10" s="135" t="s">
        <v>100</v>
      </c>
    </row>
    <row r="11" spans="1:9" ht="38.25">
      <c r="A11" s="111" t="s">
        <v>207</v>
      </c>
      <c r="B11" s="12" t="s">
        <v>208</v>
      </c>
      <c r="C11" s="23" t="s">
        <v>90</v>
      </c>
      <c r="D11" s="23" t="s">
        <v>91</v>
      </c>
      <c r="E11" s="23" t="s">
        <v>92</v>
      </c>
      <c r="F11" s="23" t="s">
        <v>93</v>
      </c>
      <c r="G11" s="21" t="s">
        <v>336</v>
      </c>
      <c r="I11" s="137"/>
    </row>
    <row r="12" spans="1:9" s="82" customFormat="1" ht="96" customHeight="1">
      <c r="A12" s="111" t="s">
        <v>343</v>
      </c>
      <c r="B12" s="24" t="s">
        <v>660</v>
      </c>
      <c r="C12" s="228" t="s">
        <v>661</v>
      </c>
      <c r="D12" s="228" t="s">
        <v>662</v>
      </c>
      <c r="E12" s="228" t="s">
        <v>663</v>
      </c>
      <c r="F12" s="228" t="s">
        <v>664</v>
      </c>
      <c r="G12" s="50"/>
      <c r="H12" s="85"/>
      <c r="I12" s="137"/>
    </row>
    <row r="13" spans="1:9" s="82" customFormat="1" ht="83.25" customHeight="1">
      <c r="A13" s="111" t="s">
        <v>344</v>
      </c>
      <c r="B13" s="24" t="s">
        <v>665</v>
      </c>
      <c r="C13" s="228" t="s">
        <v>154</v>
      </c>
      <c r="D13" s="228" t="s">
        <v>155</v>
      </c>
      <c r="E13" s="228" t="s">
        <v>156</v>
      </c>
      <c r="F13" s="199" t="s">
        <v>157</v>
      </c>
      <c r="G13" s="50"/>
      <c r="H13" s="85"/>
      <c r="I13" s="138"/>
    </row>
    <row r="14" spans="1:7" ht="23.25">
      <c r="A14" s="85"/>
      <c r="F14" s="10" t="s">
        <v>39</v>
      </c>
      <c r="G14" s="25">
        <f>IF(ISERROR(AVERAGE(G12:G13)),"",AVERAGE(G12:G13))</f>
      </c>
    </row>
    <row r="15" spans="1:7" ht="12.75">
      <c r="A15" s="85"/>
      <c r="G15" s="85"/>
    </row>
    <row r="16" spans="1:7" ht="18">
      <c r="A16" s="101" t="str">
        <f>$A$3</f>
        <v>Standard V</v>
      </c>
      <c r="B16" s="102" t="str">
        <f>B3</f>
        <v>Alexandra Adams</v>
      </c>
      <c r="G16" s="85"/>
    </row>
    <row r="17" spans="1:9" ht="25.5">
      <c r="A17" s="111" t="s">
        <v>209</v>
      </c>
      <c r="B17" s="12" t="s">
        <v>489</v>
      </c>
      <c r="C17" s="23" t="s">
        <v>90</v>
      </c>
      <c r="D17" s="23" t="s">
        <v>91</v>
      </c>
      <c r="E17" s="23" t="s">
        <v>92</v>
      </c>
      <c r="F17" s="23" t="s">
        <v>93</v>
      </c>
      <c r="G17" s="21" t="s">
        <v>336</v>
      </c>
      <c r="I17" s="133"/>
    </row>
    <row r="18" spans="1:7" ht="143.25" customHeight="1">
      <c r="A18" s="111" t="s">
        <v>343</v>
      </c>
      <c r="B18" s="20" t="s">
        <v>666</v>
      </c>
      <c r="C18" s="228" t="s">
        <v>667</v>
      </c>
      <c r="D18" s="228" t="s">
        <v>668</v>
      </c>
      <c r="E18" s="228" t="s">
        <v>669</v>
      </c>
      <c r="F18" s="228" t="s">
        <v>670</v>
      </c>
      <c r="G18" s="50"/>
    </row>
    <row r="19" spans="1:7" ht="23.25">
      <c r="A19" s="85"/>
      <c r="F19" s="10" t="s">
        <v>40</v>
      </c>
      <c r="G19" s="25">
        <f>IF(ISERROR(AVERAGE(G18)),"",AVERAGE(G18))</f>
      </c>
    </row>
    <row r="20" spans="1:7" ht="12.75">
      <c r="A20" s="85"/>
      <c r="G20" s="85"/>
    </row>
    <row r="21" spans="1:7" ht="18">
      <c r="A21" s="101" t="str">
        <f>$A$3</f>
        <v>Standard V</v>
      </c>
      <c r="B21" s="102"/>
      <c r="G21" s="85"/>
    </row>
    <row r="22" spans="1:7" ht="51">
      <c r="A22" s="79" t="s">
        <v>210</v>
      </c>
      <c r="B22" s="1" t="s">
        <v>211</v>
      </c>
      <c r="C22" s="21" t="s">
        <v>90</v>
      </c>
      <c r="D22" s="21" t="s">
        <v>91</v>
      </c>
      <c r="E22" s="21" t="s">
        <v>92</v>
      </c>
      <c r="F22" s="21" t="s">
        <v>93</v>
      </c>
      <c r="G22" s="21" t="s">
        <v>336</v>
      </c>
    </row>
    <row r="23" spans="1:7" ht="79.5" customHeight="1">
      <c r="A23" s="79" t="s">
        <v>343</v>
      </c>
      <c r="B23" s="20" t="s">
        <v>158</v>
      </c>
      <c r="C23" s="228" t="s">
        <v>160</v>
      </c>
      <c r="D23" s="228" t="s">
        <v>161</v>
      </c>
      <c r="E23" s="228" t="s">
        <v>162</v>
      </c>
      <c r="F23" s="228" t="s">
        <v>163</v>
      </c>
      <c r="G23" s="50"/>
    </row>
    <row r="24" spans="1:7" ht="116.25" customHeight="1">
      <c r="A24" s="79" t="s">
        <v>344</v>
      </c>
      <c r="B24" s="20" t="s">
        <v>159</v>
      </c>
      <c r="C24" s="228" t="s">
        <v>164</v>
      </c>
      <c r="D24" s="228" t="s">
        <v>165</v>
      </c>
      <c r="E24" s="228" t="s">
        <v>166</v>
      </c>
      <c r="F24" s="228" t="s">
        <v>167</v>
      </c>
      <c r="G24" s="50"/>
    </row>
    <row r="25" spans="1:7" ht="23.25">
      <c r="A25" s="85"/>
      <c r="F25" s="10" t="s">
        <v>41</v>
      </c>
      <c r="G25" s="25">
        <f>IF(ISERROR(AVERAGE(G23:G24)),"",AVERAGE(G23:G24))</f>
      </c>
    </row>
    <row r="26" spans="1:7" ht="12.75">
      <c r="A26" s="85"/>
      <c r="G26" s="85"/>
    </row>
    <row r="27" spans="1:7" ht="18">
      <c r="A27" s="101" t="str">
        <f>$A$3</f>
        <v>Standard V</v>
      </c>
      <c r="B27" s="102" t="str">
        <f>B3</f>
        <v>Alexandra Adams</v>
      </c>
      <c r="G27" s="85"/>
    </row>
    <row r="28" spans="1:7" ht="38.25">
      <c r="A28" s="79" t="s">
        <v>212</v>
      </c>
      <c r="B28" s="1" t="s">
        <v>213</v>
      </c>
      <c r="C28" s="21" t="s">
        <v>90</v>
      </c>
      <c r="D28" s="21" t="s">
        <v>91</v>
      </c>
      <c r="E28" s="21" t="s">
        <v>92</v>
      </c>
      <c r="F28" s="21" t="s">
        <v>93</v>
      </c>
      <c r="G28" s="21" t="s">
        <v>336</v>
      </c>
    </row>
    <row r="29" spans="1:7" ht="96" customHeight="1">
      <c r="A29" s="79" t="s">
        <v>343</v>
      </c>
      <c r="B29" s="20" t="s">
        <v>168</v>
      </c>
      <c r="C29" s="228" t="s">
        <v>170</v>
      </c>
      <c r="D29" s="228" t="s">
        <v>134</v>
      </c>
      <c r="E29" s="228" t="s">
        <v>135</v>
      </c>
      <c r="F29" s="228" t="s">
        <v>136</v>
      </c>
      <c r="G29" s="50"/>
    </row>
    <row r="30" spans="1:7" ht="169.5" customHeight="1">
      <c r="A30" s="79" t="s">
        <v>344</v>
      </c>
      <c r="B30" s="20" t="s">
        <v>169</v>
      </c>
      <c r="C30" s="228" t="s">
        <v>673</v>
      </c>
      <c r="D30" s="228" t="s">
        <v>671</v>
      </c>
      <c r="E30" s="228" t="s">
        <v>674</v>
      </c>
      <c r="F30" s="228" t="s">
        <v>672</v>
      </c>
      <c r="G30" s="50"/>
    </row>
    <row r="31" spans="1:7" ht="23.25">
      <c r="A31" s="85"/>
      <c r="F31" s="10" t="s">
        <v>42</v>
      </c>
      <c r="G31" s="25">
        <f>IF(ISERROR(AVERAGE(G29:G30)),"",AVERAGE(G29:G30))</f>
      </c>
    </row>
    <row r="32" spans="1:7" ht="12.75">
      <c r="A32" s="85"/>
      <c r="G32" s="85"/>
    </row>
    <row r="33" spans="1:7" ht="12.75">
      <c r="A33" s="33"/>
      <c r="B33" s="34"/>
      <c r="C33" s="34"/>
      <c r="D33" s="34"/>
      <c r="E33" s="34"/>
      <c r="F33" s="34"/>
      <c r="G33" s="74"/>
    </row>
    <row r="34" s="101" customFormat="1" ht="18">
      <c r="I34" s="132"/>
    </row>
    <row r="35" spans="1:9" s="101" customFormat="1" ht="18">
      <c r="A35" s="101" t="s">
        <v>204</v>
      </c>
      <c r="B35" s="102" t="str">
        <f>$B$3</f>
        <v>Alexandra Adams</v>
      </c>
      <c r="C35" s="216" t="str">
        <f>HOME!E5</f>
        <v>2012-13</v>
      </c>
      <c r="I35" s="132"/>
    </row>
    <row r="36" spans="1:9" s="86" customFormat="1" ht="18.75" thickBot="1">
      <c r="A36" s="11" t="s">
        <v>120</v>
      </c>
      <c r="B36" s="3"/>
      <c r="C36" s="204"/>
      <c r="D36" s="205" t="s">
        <v>67</v>
      </c>
      <c r="E36" s="101"/>
      <c r="F36" s="101"/>
      <c r="G36" s="101"/>
      <c r="I36" s="132"/>
    </row>
    <row r="37" spans="1:9" ht="63.75" thickTop="1">
      <c r="A37" s="105"/>
      <c r="B37" s="22" t="s">
        <v>53</v>
      </c>
      <c r="C37" s="201" t="s">
        <v>700</v>
      </c>
      <c r="D37" s="105" t="s">
        <v>324</v>
      </c>
      <c r="E37" s="105" t="s">
        <v>325</v>
      </c>
      <c r="F37" s="105" t="s">
        <v>326</v>
      </c>
      <c r="G37" s="85"/>
      <c r="I37" s="85"/>
    </row>
    <row r="38" spans="1:9" ht="51">
      <c r="A38" s="79" t="s">
        <v>205</v>
      </c>
      <c r="B38" s="1" t="s">
        <v>486</v>
      </c>
      <c r="C38" s="4">
        <f>IF(ISERROR(AVERAGE(D38:FB38)),"",AVERAGE(D38:F38))</f>
      </c>
      <c r="D38" s="16">
        <f>IF(G5="","",G5)</f>
      </c>
      <c r="E38" s="16">
        <f>IF(G6="","",G6)</f>
      </c>
      <c r="F38" s="16">
        <f>IF(G7="","",G7)</f>
      </c>
      <c r="G38" s="85"/>
      <c r="I38" s="85"/>
    </row>
    <row r="39" spans="1:9" ht="51">
      <c r="A39" s="79" t="s">
        <v>207</v>
      </c>
      <c r="B39" s="1" t="s">
        <v>487</v>
      </c>
      <c r="C39" s="4">
        <f>IF(ISERROR(AVERAGE(D39:E39)),"",AVERAGE(D39:E39))</f>
      </c>
      <c r="D39" s="16">
        <f>IF(G12="","",G12)</f>
      </c>
      <c r="E39" s="16">
        <f>IF(G13="","",G13)</f>
      </c>
      <c r="F39" s="7"/>
      <c r="G39" s="85"/>
      <c r="I39" s="85"/>
    </row>
    <row r="40" spans="1:9" ht="38.25">
      <c r="A40" s="79" t="s">
        <v>209</v>
      </c>
      <c r="B40" s="1" t="s">
        <v>488</v>
      </c>
      <c r="C40" s="4">
        <f>IF(ISERROR(AVERAGE(D40:D40)),"",AVERAGE(D40:D40))</f>
      </c>
      <c r="D40" s="16">
        <f>IF(G18="","",G18)</f>
      </c>
      <c r="E40" s="7"/>
      <c r="F40" s="7"/>
      <c r="G40" s="85"/>
      <c r="I40" s="85"/>
    </row>
    <row r="41" spans="1:9" ht="25.5">
      <c r="A41" s="79" t="s">
        <v>210</v>
      </c>
      <c r="B41" s="1" t="s">
        <v>489</v>
      </c>
      <c r="C41" s="4">
        <f>IF(ISERROR(AVERAGE(D41:E41)),"",AVERAGE(D41:E41))</f>
      </c>
      <c r="D41" s="16">
        <f>IF(G23="","",G23)</f>
      </c>
      <c r="E41" s="16">
        <f>IF(G24="","",G24)</f>
      </c>
      <c r="F41" s="7"/>
      <c r="G41" s="85"/>
      <c r="I41" s="85"/>
    </row>
    <row r="42" spans="1:6" s="81" customFormat="1" ht="38.25">
      <c r="A42" s="79" t="s">
        <v>212</v>
      </c>
      <c r="B42" s="1" t="s">
        <v>213</v>
      </c>
      <c r="C42" s="4">
        <f>IF(ISERROR(AVERAGE(D42:E42)),"",AVERAGE(D42:E42))</f>
      </c>
      <c r="D42" s="16">
        <f>IF(G29="","",G29)</f>
      </c>
      <c r="E42" s="16">
        <f>IF(G30="","",G30)</f>
      </c>
      <c r="F42" s="7"/>
    </row>
    <row r="43" ht="15" customHeight="1" thickBot="1">
      <c r="G43" s="85"/>
    </row>
    <row r="44" spans="2:7" ht="17.25" thickBot="1" thickTop="1">
      <c r="B44" s="104" t="s">
        <v>331</v>
      </c>
      <c r="C44" s="15">
        <f>IF(ISERROR(AVERAGE(C38:C42)),"",AVERAGE(C38:C42))</f>
      </c>
      <c r="D44" s="107"/>
      <c r="E44" s="107"/>
      <c r="F44" s="107"/>
      <c r="G44" s="107"/>
    </row>
    <row r="45" ht="13.5" thickTop="1">
      <c r="G45" s="85"/>
    </row>
    <row r="46" spans="2:7" ht="12.75">
      <c r="B46" s="128" t="s">
        <v>510</v>
      </c>
      <c r="G46" s="85"/>
    </row>
    <row r="47" ht="12.75">
      <c r="G47" s="85"/>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7 G12:G13 G18 G23:G24 G29:G30">
      <formula1>1</formula1>
      <formula2>4</formula2>
    </dataValidation>
  </dataValidations>
  <printOptions/>
  <pageMargins left="0.75" right="0.75" top="1" bottom="0.87" header="0.5" footer="0.5"/>
  <pageSetup fitToHeight="3" fitToWidth="1" horizontalDpi="600" verticalDpi="600" orientation="landscape" scale="69" r:id="rId2"/>
  <drawing r:id="rId1"/>
</worksheet>
</file>

<file path=xl/worksheets/sheet7.xml><?xml version="1.0" encoding="utf-8"?>
<worksheet xmlns="http://schemas.openxmlformats.org/spreadsheetml/2006/main" xmlns:r="http://schemas.openxmlformats.org/officeDocument/2006/relationships">
  <sheetPr codeName="Sheet14">
    <tabColor indexed="47"/>
    <pageSetUpPr fitToPage="1"/>
  </sheetPr>
  <dimension ref="A1:J54"/>
  <sheetViews>
    <sheetView zoomScalePageLayoutView="0" workbookViewId="0" topLeftCell="A1">
      <pane ySplit="1" topLeftCell="A30" activePane="bottomLeft" state="frozen"/>
      <selection pane="topLeft" activeCell="H5" sqref="H5"/>
      <selection pane="bottomLeft" activeCell="G33" sqref="G33:G36"/>
    </sheetView>
  </sheetViews>
  <sheetFormatPr defaultColWidth="8.8515625" defaultRowHeight="12.75"/>
  <cols>
    <col min="1" max="1" width="15.7109375" style="87" customWidth="1"/>
    <col min="2" max="2" width="43.00390625" style="88" customWidth="1"/>
    <col min="3" max="6" width="26.28125" style="88" customWidth="1"/>
    <col min="7" max="7" width="16.140625" style="89" bestFit="1" customWidth="1"/>
    <col min="8" max="8" width="10.140625" style="113" bestFit="1" customWidth="1"/>
    <col min="9" max="9" width="8.8515625" style="85" customWidth="1"/>
    <col min="10" max="10" width="9.7109375" style="132" customWidth="1"/>
    <col min="11" max="16384" width="8.8515625" style="85" customWidth="1"/>
  </cols>
  <sheetData>
    <row r="1" spans="1:8" ht="30" customHeight="1" thickBot="1">
      <c r="A1" s="273"/>
      <c r="B1" s="274"/>
      <c r="C1" s="274"/>
      <c r="D1" s="274"/>
      <c r="E1" s="274"/>
      <c r="F1" s="274"/>
      <c r="G1" s="274"/>
      <c r="H1" s="85"/>
    </row>
    <row r="2" spans="1:8" ht="15">
      <c r="A2" s="85"/>
      <c r="B2" s="85"/>
      <c r="C2" s="110" t="s">
        <v>16</v>
      </c>
      <c r="D2" s="85"/>
      <c r="E2" s="85"/>
      <c r="F2" s="85"/>
      <c r="G2" s="85"/>
      <c r="H2" s="85"/>
    </row>
    <row r="3" spans="1:8" ht="18.75" customHeight="1">
      <c r="A3" s="93" t="s">
        <v>214</v>
      </c>
      <c r="B3" s="94" t="str">
        <f>IF(HOME!C3="","",HOME!C3)</f>
        <v>Alexandra Adams</v>
      </c>
      <c r="C3" s="85"/>
      <c r="D3" s="85"/>
      <c r="E3" s="85"/>
      <c r="F3" s="85"/>
      <c r="G3" s="85"/>
      <c r="H3" s="85"/>
    </row>
    <row r="4" spans="1:8" ht="38.25">
      <c r="A4" s="79" t="s">
        <v>215</v>
      </c>
      <c r="B4" s="1" t="s">
        <v>265</v>
      </c>
      <c r="C4" s="21" t="s">
        <v>90</v>
      </c>
      <c r="D4" s="21" t="s">
        <v>91</v>
      </c>
      <c r="E4" s="21" t="s">
        <v>92</v>
      </c>
      <c r="F4" s="21" t="s">
        <v>93</v>
      </c>
      <c r="G4" s="21" t="s">
        <v>336</v>
      </c>
      <c r="H4" s="83"/>
    </row>
    <row r="5" spans="1:10" s="82" customFormat="1" ht="140.25" customHeight="1">
      <c r="A5" s="79" t="s">
        <v>343</v>
      </c>
      <c r="B5" s="20" t="s">
        <v>137</v>
      </c>
      <c r="C5" s="228" t="s">
        <v>141</v>
      </c>
      <c r="D5" s="228" t="s">
        <v>142</v>
      </c>
      <c r="E5" s="228" t="s">
        <v>220</v>
      </c>
      <c r="F5" s="228" t="s">
        <v>221</v>
      </c>
      <c r="G5" s="50"/>
      <c r="H5" s="85"/>
      <c r="J5" s="135" t="s">
        <v>258</v>
      </c>
    </row>
    <row r="6" spans="1:10" s="82" customFormat="1" ht="62.25" customHeight="1">
      <c r="A6" s="79" t="s">
        <v>344</v>
      </c>
      <c r="B6" s="20" t="s">
        <v>138</v>
      </c>
      <c r="C6" s="228" t="s">
        <v>222</v>
      </c>
      <c r="D6" s="228" t="s">
        <v>223</v>
      </c>
      <c r="E6" s="228" t="s">
        <v>224</v>
      </c>
      <c r="F6" s="228" t="s">
        <v>225</v>
      </c>
      <c r="G6" s="50"/>
      <c r="H6" s="85"/>
      <c r="J6" s="135" t="s">
        <v>256</v>
      </c>
    </row>
    <row r="7" spans="1:10" s="82" customFormat="1" ht="94.5" customHeight="1">
      <c r="A7" s="79" t="s">
        <v>402</v>
      </c>
      <c r="B7" s="20" t="s">
        <v>139</v>
      </c>
      <c r="C7" s="228" t="s">
        <v>226</v>
      </c>
      <c r="D7" s="228" t="s">
        <v>227</v>
      </c>
      <c r="E7" s="228" t="s">
        <v>228</v>
      </c>
      <c r="F7" s="228" t="s">
        <v>229</v>
      </c>
      <c r="G7" s="50"/>
      <c r="H7" s="85"/>
      <c r="J7" s="135" t="s">
        <v>335</v>
      </c>
    </row>
    <row r="8" spans="1:10" s="82" customFormat="1" ht="82.5" customHeight="1">
      <c r="A8" s="79" t="s">
        <v>403</v>
      </c>
      <c r="B8" s="20" t="s">
        <v>140</v>
      </c>
      <c r="C8" s="228" t="s">
        <v>230</v>
      </c>
      <c r="D8" s="228" t="s">
        <v>231</v>
      </c>
      <c r="E8" s="228" t="s">
        <v>232</v>
      </c>
      <c r="F8" s="228" t="s">
        <v>143</v>
      </c>
      <c r="G8" s="50"/>
      <c r="H8" s="85"/>
      <c r="J8" s="135" t="s">
        <v>255</v>
      </c>
    </row>
    <row r="9" spans="1:10" ht="23.25">
      <c r="A9" s="85"/>
      <c r="B9" s="85"/>
      <c r="C9" s="85"/>
      <c r="D9" s="85"/>
      <c r="E9" s="85"/>
      <c r="F9" s="10" t="s">
        <v>43</v>
      </c>
      <c r="G9" s="100">
        <f>IF(ISERROR(AVERAGE(G5:G8)),"",AVERAGE(G5:G8))</f>
      </c>
      <c r="H9" s="85"/>
      <c r="J9" s="136" t="s">
        <v>254</v>
      </c>
    </row>
    <row r="10" ht="12.75">
      <c r="J10" s="135" t="s">
        <v>257</v>
      </c>
    </row>
    <row r="11" spans="1:10" ht="18.75" customHeight="1">
      <c r="A11" s="93" t="str">
        <f>$A$3</f>
        <v>Standard VI</v>
      </c>
      <c r="B11" s="94" t="str">
        <f>B3</f>
        <v>Alexandra Adams</v>
      </c>
      <c r="C11" s="85"/>
      <c r="D11" s="85"/>
      <c r="E11" s="85"/>
      <c r="F11" s="85"/>
      <c r="G11" s="85"/>
      <c r="H11" s="85"/>
      <c r="J11" s="135" t="s">
        <v>100</v>
      </c>
    </row>
    <row r="12" spans="1:10" ht="51">
      <c r="A12" s="79" t="s">
        <v>216</v>
      </c>
      <c r="B12" s="1" t="s">
        <v>320</v>
      </c>
      <c r="C12" s="21" t="s">
        <v>90</v>
      </c>
      <c r="D12" s="21" t="s">
        <v>91</v>
      </c>
      <c r="E12" s="21" t="s">
        <v>92</v>
      </c>
      <c r="F12" s="21" t="s">
        <v>93</v>
      </c>
      <c r="G12" s="21" t="s">
        <v>336</v>
      </c>
      <c r="H12" s="83"/>
      <c r="J12" s="137"/>
    </row>
    <row r="13" spans="1:10" s="82" customFormat="1" ht="157.5" customHeight="1">
      <c r="A13" s="79" t="s">
        <v>343</v>
      </c>
      <c r="B13" s="20" t="s">
        <v>144</v>
      </c>
      <c r="C13" s="228" t="s">
        <v>261</v>
      </c>
      <c r="D13" s="228" t="s">
        <v>262</v>
      </c>
      <c r="E13" s="228" t="s">
        <v>263</v>
      </c>
      <c r="F13" s="228" t="s">
        <v>264</v>
      </c>
      <c r="G13" s="50"/>
      <c r="H13" s="85"/>
      <c r="I13" s="85"/>
      <c r="J13" s="137"/>
    </row>
    <row r="14" spans="1:10" s="82" customFormat="1" ht="133.5" customHeight="1">
      <c r="A14" s="79" t="s">
        <v>344</v>
      </c>
      <c r="B14" s="20" t="s">
        <v>145</v>
      </c>
      <c r="C14" s="228" t="s">
        <v>675</v>
      </c>
      <c r="D14" s="228" t="s">
        <v>676</v>
      </c>
      <c r="E14" s="228" t="s">
        <v>677</v>
      </c>
      <c r="F14" s="228" t="s">
        <v>678</v>
      </c>
      <c r="G14" s="50"/>
      <c r="H14" s="85"/>
      <c r="I14" s="85"/>
      <c r="J14" s="138"/>
    </row>
    <row r="15" spans="1:10" s="82" customFormat="1" ht="73.5" customHeight="1">
      <c r="A15" s="79" t="s">
        <v>402</v>
      </c>
      <c r="B15" s="20" t="s">
        <v>146</v>
      </c>
      <c r="C15" s="228" t="s">
        <v>268</v>
      </c>
      <c r="D15" s="228" t="s">
        <v>298</v>
      </c>
      <c r="E15" s="228" t="s">
        <v>269</v>
      </c>
      <c r="F15" s="228" t="s">
        <v>270</v>
      </c>
      <c r="G15" s="50"/>
      <c r="H15" s="85"/>
      <c r="I15" s="85"/>
      <c r="J15" s="132"/>
    </row>
    <row r="16" spans="1:8" ht="23.25">
      <c r="A16" s="85"/>
      <c r="B16" s="85"/>
      <c r="C16" s="85"/>
      <c r="D16" s="85"/>
      <c r="E16" s="85"/>
      <c r="F16" s="10" t="s">
        <v>44</v>
      </c>
      <c r="G16" s="100">
        <f>IF(ISERROR(AVERAGE(G13:G15)),"",AVERAGE(G13:G15))</f>
      </c>
      <c r="H16" s="85"/>
    </row>
    <row r="17" spans="1:8" ht="12.75">
      <c r="A17" s="85"/>
      <c r="B17" s="85"/>
      <c r="C17" s="85"/>
      <c r="D17" s="85"/>
      <c r="E17" s="85"/>
      <c r="F17" s="85"/>
      <c r="G17" s="85"/>
      <c r="H17" s="85"/>
    </row>
    <row r="18" spans="1:8" ht="15.75">
      <c r="A18" s="93" t="str">
        <f>$A$3</f>
        <v>Standard VI</v>
      </c>
      <c r="B18" s="94" t="str">
        <f>B3</f>
        <v>Alexandra Adams</v>
      </c>
      <c r="C18" s="85"/>
      <c r="D18" s="85"/>
      <c r="E18" s="85"/>
      <c r="F18" s="85"/>
      <c r="G18" s="85"/>
      <c r="H18" s="85"/>
    </row>
    <row r="19" spans="1:10" ht="38.25">
      <c r="A19" s="79" t="s">
        <v>217</v>
      </c>
      <c r="B19" s="1" t="s">
        <v>384</v>
      </c>
      <c r="C19" s="21" t="s">
        <v>90</v>
      </c>
      <c r="D19" s="21" t="s">
        <v>91</v>
      </c>
      <c r="E19" s="21" t="s">
        <v>92</v>
      </c>
      <c r="F19" s="21" t="s">
        <v>93</v>
      </c>
      <c r="G19" s="21" t="s">
        <v>336</v>
      </c>
      <c r="H19" s="83"/>
      <c r="J19" s="133"/>
    </row>
    <row r="20" spans="1:8" ht="212.25" customHeight="1">
      <c r="A20" s="79" t="s">
        <v>343</v>
      </c>
      <c r="B20" s="20" t="s">
        <v>679</v>
      </c>
      <c r="C20" s="228" t="s">
        <v>680</v>
      </c>
      <c r="D20" s="228" t="s">
        <v>681</v>
      </c>
      <c r="E20" s="228" t="s">
        <v>682</v>
      </c>
      <c r="F20" s="228" t="s">
        <v>683</v>
      </c>
      <c r="G20" s="50"/>
      <c r="H20" s="85"/>
    </row>
    <row r="21" spans="1:8" ht="23.25">
      <c r="A21" s="85"/>
      <c r="B21" s="85"/>
      <c r="C21" s="85"/>
      <c r="D21" s="85"/>
      <c r="E21" s="85"/>
      <c r="F21" s="10"/>
      <c r="G21" s="100">
        <f>IF(ISERROR(AVERAGE(G20:G20)),"",AVERAGE(G20:G20))</f>
      </c>
      <c r="H21" s="85"/>
    </row>
    <row r="22" spans="1:8" ht="12.75">
      <c r="A22" s="85"/>
      <c r="B22" s="85"/>
      <c r="C22" s="85"/>
      <c r="D22" s="85"/>
      <c r="E22" s="85"/>
      <c r="F22" s="85"/>
      <c r="G22" s="85"/>
      <c r="H22" s="85"/>
    </row>
    <row r="23" spans="1:8" ht="15.75">
      <c r="A23" s="93" t="str">
        <f>$A$3</f>
        <v>Standard VI</v>
      </c>
      <c r="B23" s="94" t="str">
        <f>B3</f>
        <v>Alexandra Adams</v>
      </c>
      <c r="C23" s="85"/>
      <c r="D23" s="85"/>
      <c r="E23" s="85"/>
      <c r="F23" s="85"/>
      <c r="G23" s="85"/>
      <c r="H23" s="85"/>
    </row>
    <row r="24" spans="1:8" ht="38.25">
      <c r="A24" s="79" t="s">
        <v>218</v>
      </c>
      <c r="B24" s="1" t="s">
        <v>14</v>
      </c>
      <c r="C24" s="21" t="s">
        <v>90</v>
      </c>
      <c r="D24" s="21" t="s">
        <v>91</v>
      </c>
      <c r="E24" s="21" t="s">
        <v>92</v>
      </c>
      <c r="F24" s="21" t="s">
        <v>93</v>
      </c>
      <c r="G24" s="21" t="s">
        <v>336</v>
      </c>
      <c r="H24" s="83"/>
    </row>
    <row r="25" spans="1:8" ht="95.25" customHeight="1">
      <c r="A25" s="79" t="s">
        <v>343</v>
      </c>
      <c r="B25" s="20" t="s">
        <v>271</v>
      </c>
      <c r="C25" s="228" t="s">
        <v>299</v>
      </c>
      <c r="D25" s="228" t="s">
        <v>300</v>
      </c>
      <c r="E25" s="228" t="s">
        <v>301</v>
      </c>
      <c r="F25" s="228" t="s">
        <v>302</v>
      </c>
      <c r="G25" s="50"/>
      <c r="H25" s="85"/>
    </row>
    <row r="26" spans="1:8" ht="90" customHeight="1">
      <c r="A26" s="79" t="s">
        <v>344</v>
      </c>
      <c r="B26" s="20" t="s">
        <v>272</v>
      </c>
      <c r="C26" s="228" t="s">
        <v>127</v>
      </c>
      <c r="D26" s="228" t="s">
        <v>128</v>
      </c>
      <c r="E26" s="228" t="s">
        <v>303</v>
      </c>
      <c r="F26" s="228" t="s">
        <v>304</v>
      </c>
      <c r="G26" s="50"/>
      <c r="H26" s="85"/>
    </row>
    <row r="27" spans="1:8" ht="72.75" customHeight="1">
      <c r="A27" s="79" t="s">
        <v>402</v>
      </c>
      <c r="B27" s="20" t="s">
        <v>273</v>
      </c>
      <c r="C27" s="228" t="s">
        <v>129</v>
      </c>
      <c r="D27" s="228" t="s">
        <v>275</v>
      </c>
      <c r="E27" s="228" t="s">
        <v>276</v>
      </c>
      <c r="F27" s="228" t="s">
        <v>130</v>
      </c>
      <c r="G27" s="50"/>
      <c r="H27" s="85"/>
    </row>
    <row r="28" spans="1:8" ht="66.75" customHeight="1">
      <c r="A28" s="79" t="s">
        <v>403</v>
      </c>
      <c r="B28" s="20" t="s">
        <v>274</v>
      </c>
      <c r="C28" s="228" t="s">
        <v>277</v>
      </c>
      <c r="D28" s="228" t="s">
        <v>131</v>
      </c>
      <c r="E28" s="228" t="s">
        <v>305</v>
      </c>
      <c r="F28" s="228" t="s">
        <v>278</v>
      </c>
      <c r="G28" s="50"/>
      <c r="H28" s="85"/>
    </row>
    <row r="29" spans="1:8" ht="23.25">
      <c r="A29" s="85"/>
      <c r="B29" s="85"/>
      <c r="C29" s="85"/>
      <c r="D29" s="85"/>
      <c r="E29" s="85"/>
      <c r="F29" s="10" t="s">
        <v>45</v>
      </c>
      <c r="G29" s="100">
        <f>IF(ISERROR(AVERAGE(G25:G28)),"",AVERAGE(G25:G28))</f>
      </c>
      <c r="H29" s="85"/>
    </row>
    <row r="30" spans="1:8" ht="12.75">
      <c r="A30" s="85"/>
      <c r="B30" s="85"/>
      <c r="C30" s="85"/>
      <c r="D30" s="85"/>
      <c r="E30" s="85"/>
      <c r="F30" s="85"/>
      <c r="G30" s="85"/>
      <c r="H30" s="85"/>
    </row>
    <row r="31" spans="1:8" ht="15.75">
      <c r="A31" s="93" t="str">
        <f>$A$3</f>
        <v>Standard VI</v>
      </c>
      <c r="B31" s="94" t="str">
        <f>B3</f>
        <v>Alexandra Adams</v>
      </c>
      <c r="C31" s="85"/>
      <c r="D31" s="85"/>
      <c r="E31" s="85"/>
      <c r="F31" s="85"/>
      <c r="G31" s="85"/>
      <c r="H31" s="85"/>
    </row>
    <row r="32" spans="1:8" ht="38.25">
      <c r="A32" s="79" t="s">
        <v>219</v>
      </c>
      <c r="B32" s="1" t="s">
        <v>267</v>
      </c>
      <c r="C32" s="21" t="s">
        <v>90</v>
      </c>
      <c r="D32" s="21" t="s">
        <v>91</v>
      </c>
      <c r="E32" s="21" t="s">
        <v>92</v>
      </c>
      <c r="F32" s="21" t="s">
        <v>93</v>
      </c>
      <c r="G32" s="21" t="s">
        <v>336</v>
      </c>
      <c r="H32" s="83"/>
    </row>
    <row r="33" spans="1:8" ht="65.25" customHeight="1">
      <c r="A33" s="79" t="s">
        <v>343</v>
      </c>
      <c r="B33" s="20" t="s">
        <v>280</v>
      </c>
      <c r="C33" s="228" t="s">
        <v>306</v>
      </c>
      <c r="D33" s="228" t="s">
        <v>307</v>
      </c>
      <c r="E33" s="228" t="s">
        <v>283</v>
      </c>
      <c r="F33" s="228" t="s">
        <v>284</v>
      </c>
      <c r="G33" s="50"/>
      <c r="H33" s="85"/>
    </row>
    <row r="34" spans="1:8" ht="69.75" customHeight="1">
      <c r="A34" s="79" t="s">
        <v>279</v>
      </c>
      <c r="B34" s="20" t="s">
        <v>281</v>
      </c>
      <c r="C34" s="228" t="s">
        <v>285</v>
      </c>
      <c r="D34" s="228" t="s">
        <v>286</v>
      </c>
      <c r="E34" s="228" t="s">
        <v>322</v>
      </c>
      <c r="F34" s="228" t="s">
        <v>287</v>
      </c>
      <c r="G34" s="50"/>
      <c r="H34" s="85"/>
    </row>
    <row r="35" spans="1:8" ht="72.75" customHeight="1">
      <c r="A35" s="79" t="s">
        <v>402</v>
      </c>
      <c r="B35" s="20" t="s">
        <v>282</v>
      </c>
      <c r="C35" s="228" t="s">
        <v>288</v>
      </c>
      <c r="D35" s="228" t="s">
        <v>308</v>
      </c>
      <c r="E35" s="228" t="s">
        <v>107</v>
      </c>
      <c r="F35" s="228" t="s">
        <v>289</v>
      </c>
      <c r="G35" s="50"/>
      <c r="H35" s="85"/>
    </row>
    <row r="36" spans="1:8" ht="120" customHeight="1">
      <c r="A36" s="79" t="s">
        <v>403</v>
      </c>
      <c r="B36" s="20" t="s">
        <v>684</v>
      </c>
      <c r="C36" s="228" t="s">
        <v>685</v>
      </c>
      <c r="D36" s="228" t="s">
        <v>686</v>
      </c>
      <c r="E36" s="228" t="s">
        <v>688</v>
      </c>
      <c r="F36" s="228" t="s">
        <v>687</v>
      </c>
      <c r="G36" s="50"/>
      <c r="H36" s="85"/>
    </row>
    <row r="37" spans="1:8" ht="23.25">
      <c r="A37" s="85"/>
      <c r="B37" s="85"/>
      <c r="C37" s="85"/>
      <c r="D37" s="85"/>
      <c r="E37" s="85"/>
      <c r="F37" s="10" t="s">
        <v>46</v>
      </c>
      <c r="G37" s="100">
        <f>IF(ISERROR(AVERAGE(G33:G36)),"",AVERAGE(G33:G36))</f>
      </c>
      <c r="H37" s="85"/>
    </row>
    <row r="38" spans="1:8" ht="12.75">
      <c r="A38" s="85"/>
      <c r="B38" s="85"/>
      <c r="C38" s="85"/>
      <c r="D38" s="85"/>
      <c r="E38" s="85"/>
      <c r="F38" s="85"/>
      <c r="G38" s="85"/>
      <c r="H38" s="85"/>
    </row>
    <row r="39" spans="1:8" ht="12.75">
      <c r="A39" s="75"/>
      <c r="B39" s="76"/>
      <c r="C39" s="76"/>
      <c r="D39" s="76"/>
      <c r="E39" s="76"/>
      <c r="F39" s="76"/>
      <c r="G39" s="77"/>
      <c r="H39" s="85"/>
    </row>
    <row r="40" spans="1:10" ht="18">
      <c r="A40" s="85"/>
      <c r="B40" s="94"/>
      <c r="C40" s="85"/>
      <c r="D40" s="85"/>
      <c r="E40" s="85"/>
      <c r="F40" s="85"/>
      <c r="G40" s="85"/>
      <c r="H40" s="85"/>
      <c r="J40" s="134"/>
    </row>
    <row r="41" spans="1:10" ht="23.25" customHeight="1">
      <c r="A41" s="93" t="s">
        <v>214</v>
      </c>
      <c r="B41" s="94" t="str">
        <f>$B$3</f>
        <v>Alexandra Adams</v>
      </c>
      <c r="C41" s="216" t="str">
        <f>HOME!E5</f>
        <v>2012-13</v>
      </c>
      <c r="D41" s="85"/>
      <c r="E41" s="85"/>
      <c r="F41" s="85"/>
      <c r="G41" s="85"/>
      <c r="H41" s="85"/>
      <c r="J41" s="134"/>
    </row>
    <row r="42" spans="1:8" ht="18.75" thickBot="1">
      <c r="A42" s="93" t="s">
        <v>121</v>
      </c>
      <c r="B42" s="206"/>
      <c r="C42" s="204"/>
      <c r="D42" s="205" t="s">
        <v>67</v>
      </c>
      <c r="E42" s="85"/>
      <c r="F42" s="85"/>
      <c r="G42" s="85"/>
      <c r="H42" s="85"/>
    </row>
    <row r="43" spans="1:10" ht="64.5" thickBot="1" thickTop="1">
      <c r="A43" s="8"/>
      <c r="B43" s="19" t="s">
        <v>54</v>
      </c>
      <c r="C43" s="201" t="s">
        <v>700</v>
      </c>
      <c r="D43" s="105" t="s">
        <v>324</v>
      </c>
      <c r="E43" s="105" t="s">
        <v>325</v>
      </c>
      <c r="F43" s="105" t="s">
        <v>326</v>
      </c>
      <c r="G43" s="105" t="s">
        <v>327</v>
      </c>
      <c r="H43" s="85"/>
      <c r="I43" s="132"/>
      <c r="J43" s="85"/>
    </row>
    <row r="44" spans="1:10" ht="39" thickTop="1">
      <c r="A44" s="79" t="s">
        <v>215</v>
      </c>
      <c r="B44" s="18" t="s">
        <v>265</v>
      </c>
      <c r="C44" s="4">
        <f>IF(ISERROR(AVERAGE(D44:G44)),"",AVERAGE(D44:G44))</f>
      </c>
      <c r="D44" s="16">
        <f>IF(G5="","",G5)</f>
      </c>
      <c r="E44" s="16">
        <f>IF(G6="","",G6)</f>
      </c>
      <c r="F44" s="16">
        <f>IF(G7="","",G7)</f>
      </c>
      <c r="G44" s="16">
        <f>IF(G8="","",G8)</f>
      </c>
      <c r="H44" s="132"/>
      <c r="J44" s="85"/>
    </row>
    <row r="45" spans="1:10" ht="51">
      <c r="A45" s="79" t="s">
        <v>216</v>
      </c>
      <c r="B45" s="1" t="s">
        <v>266</v>
      </c>
      <c r="C45" s="4">
        <f>IF(ISERROR(AVERAGE(D45:F45)),"",AVERAGE(D45:F45))</f>
      </c>
      <c r="D45" s="16">
        <f>IF(G13="","",G13)</f>
      </c>
      <c r="E45" s="16">
        <f>IF(G14="","",G14)</f>
      </c>
      <c r="F45" s="16">
        <f>IF(G15="","",G15)</f>
      </c>
      <c r="G45" s="7"/>
      <c r="H45" s="132"/>
      <c r="J45" s="85"/>
    </row>
    <row r="46" spans="1:10" ht="38.25">
      <c r="A46" s="79" t="s">
        <v>217</v>
      </c>
      <c r="B46" s="1" t="s">
        <v>384</v>
      </c>
      <c r="C46" s="4">
        <f>IF(ISERROR(AVERAGE(D46)),"",AVERAGE(D46))</f>
      </c>
      <c r="D46" s="16">
        <f>IF(G20="","",G20)</f>
      </c>
      <c r="E46" s="7"/>
      <c r="F46" s="7"/>
      <c r="G46" s="7"/>
      <c r="H46" s="132"/>
      <c r="J46" s="85"/>
    </row>
    <row r="47" spans="1:10" ht="38.25">
      <c r="A47" s="79" t="s">
        <v>218</v>
      </c>
      <c r="B47" s="1" t="s">
        <v>14</v>
      </c>
      <c r="C47" s="4">
        <f>IF(ISERROR(AVERAGE(D47:G47)),"",AVERAGE(D47:G47))</f>
      </c>
      <c r="D47" s="16">
        <f>IF(G25="","",G25)</f>
      </c>
      <c r="E47" s="16">
        <f>IF(G26="","",G26)</f>
      </c>
      <c r="F47" s="16">
        <f>IF(G27="","",G27)</f>
      </c>
      <c r="G47" s="16">
        <f>IF(G28="","",G28)</f>
      </c>
      <c r="H47" s="132"/>
      <c r="J47" s="85"/>
    </row>
    <row r="48" spans="1:10" ht="38.25">
      <c r="A48" s="79" t="s">
        <v>219</v>
      </c>
      <c r="B48" s="1" t="s">
        <v>267</v>
      </c>
      <c r="C48" s="4">
        <f>IF(ISERROR(AVERAGE(D48:G48)),"",AVERAGE(D48:G48))</f>
      </c>
      <c r="D48" s="16">
        <f>IF(G33="","",G33)</f>
      </c>
      <c r="E48" s="16">
        <f>IF(G34="","",G34)</f>
      </c>
      <c r="F48" s="16">
        <f>IF(G35="","",G35)</f>
      </c>
      <c r="G48" s="16">
        <f>IF(G36="","",G36)</f>
      </c>
      <c r="H48" s="132"/>
      <c r="J48" s="85"/>
    </row>
    <row r="49" spans="1:10" ht="13.5" thickBot="1">
      <c r="A49" s="85"/>
      <c r="B49" s="85"/>
      <c r="C49"/>
      <c r="D49" s="85"/>
      <c r="E49" s="85"/>
      <c r="F49" s="85"/>
      <c r="G49" s="85"/>
      <c r="H49" s="132"/>
      <c r="J49" s="85"/>
    </row>
    <row r="50" spans="1:8" ht="22.5" customHeight="1" thickBot="1" thickTop="1">
      <c r="A50" s="85"/>
      <c r="B50" s="103" t="s">
        <v>332</v>
      </c>
      <c r="C50" s="15">
        <f>IF(ISERROR(AVERAGE(C44:C48)),"",AVERAGE(C44:C48))</f>
      </c>
      <c r="D50" s="85"/>
      <c r="E50" s="85"/>
      <c r="F50" s="85"/>
      <c r="G50" s="85"/>
      <c r="H50" s="85"/>
    </row>
    <row r="51" spans="1:8" ht="13.5" thickTop="1">
      <c r="A51" s="85"/>
      <c r="B51" s="85"/>
      <c r="C51" s="85"/>
      <c r="D51" s="85"/>
      <c r="E51" s="85"/>
      <c r="F51" s="85"/>
      <c r="G51" s="85"/>
      <c r="H51" s="85"/>
    </row>
    <row r="52" spans="1:8" ht="12.75">
      <c r="A52" s="85"/>
      <c r="B52" s="130" t="s">
        <v>510</v>
      </c>
      <c r="C52" s="85"/>
      <c r="D52" s="85"/>
      <c r="E52" s="85"/>
      <c r="F52" s="85"/>
      <c r="G52" s="85"/>
      <c r="H52" s="85"/>
    </row>
    <row r="53" spans="3:8" ht="12.75">
      <c r="C53" s="85"/>
      <c r="D53" s="85"/>
      <c r="E53" s="85"/>
      <c r="F53" s="85"/>
      <c r="G53" s="85"/>
      <c r="H53" s="85"/>
    </row>
    <row r="54" spans="4:7" ht="12.75">
      <c r="D54" s="85"/>
      <c r="G54" s="88"/>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8 G13:G15 G20 G25:G28 G33:G36">
      <formula1>1</formula1>
      <formula2>4</formula2>
    </dataValidation>
  </dataValidations>
  <printOptions/>
  <pageMargins left="0.75" right="0.75" top="1" bottom="1" header="0.5" footer="0.5"/>
  <pageSetup fitToHeight="4" fitToWidth="1" horizontalDpi="600" verticalDpi="600" orientation="landscape" scale="68" r:id="rId2"/>
  <rowBreaks count="3" manualBreakCount="3">
    <brk id="10" max="255" man="1"/>
    <brk id="17" max="255" man="1"/>
    <brk id="30" max="255" man="1"/>
  </rowBreaks>
  <drawing r:id="rId1"/>
</worksheet>
</file>

<file path=xl/worksheets/sheet8.xml><?xml version="1.0" encoding="utf-8"?>
<worksheet xmlns="http://schemas.openxmlformats.org/spreadsheetml/2006/main" xmlns:r="http://schemas.openxmlformats.org/officeDocument/2006/relationships">
  <sheetPr codeName="Sheet16">
    <tabColor indexed="10"/>
    <pageSetUpPr fitToPage="1"/>
  </sheetPr>
  <dimension ref="A1:J42"/>
  <sheetViews>
    <sheetView zoomScalePageLayoutView="0" workbookViewId="0" topLeftCell="B1">
      <pane ySplit="1" topLeftCell="A12" activePane="bottomLeft" state="frozen"/>
      <selection pane="topLeft" activeCell="H5" sqref="H5"/>
      <selection pane="bottomLeft" activeCell="G17" sqref="G17"/>
    </sheetView>
  </sheetViews>
  <sheetFormatPr defaultColWidth="8.8515625" defaultRowHeight="12.75"/>
  <cols>
    <col min="1" max="1" width="15.7109375" style="87" customWidth="1"/>
    <col min="2" max="2" width="47.28125" style="88" customWidth="1"/>
    <col min="3" max="6" width="26.28125" style="88" customWidth="1"/>
    <col min="7" max="7" width="16.140625" style="89" bestFit="1" customWidth="1"/>
    <col min="8" max="9" width="8.8515625" style="124" customWidth="1"/>
    <col min="10" max="10" width="9.7109375" style="132" customWidth="1"/>
    <col min="11" max="16384" width="8.8515625" style="124" customWidth="1"/>
  </cols>
  <sheetData>
    <row r="1" spans="1:7" ht="30" customHeight="1" thickBot="1">
      <c r="A1" s="275"/>
      <c r="B1" s="276"/>
      <c r="C1" s="276"/>
      <c r="D1" s="276"/>
      <c r="E1" s="276"/>
      <c r="F1" s="276"/>
      <c r="G1" s="276"/>
    </row>
    <row r="2" spans="1:7" ht="15">
      <c r="A2" s="88"/>
      <c r="C2" s="114" t="s">
        <v>16</v>
      </c>
      <c r="G2" s="88"/>
    </row>
    <row r="3" spans="1:7" ht="18.75" customHeight="1">
      <c r="A3" s="91" t="s">
        <v>385</v>
      </c>
      <c r="B3" s="92" t="str">
        <f>IF(HOME!C3="","",HOME!C3)</f>
        <v>Alexandra Adams</v>
      </c>
      <c r="G3" s="88"/>
    </row>
    <row r="4" spans="1:8" ht="38.25">
      <c r="A4" s="79" t="s">
        <v>386</v>
      </c>
      <c r="B4" s="1" t="s">
        <v>338</v>
      </c>
      <c r="C4" s="21" t="s">
        <v>90</v>
      </c>
      <c r="D4" s="21" t="s">
        <v>91</v>
      </c>
      <c r="E4" s="21" t="s">
        <v>92</v>
      </c>
      <c r="F4" s="21" t="s">
        <v>93</v>
      </c>
      <c r="G4" s="21" t="s">
        <v>336</v>
      </c>
      <c r="H4" s="131"/>
    </row>
    <row r="5" spans="1:10" s="129" customFormat="1" ht="120" customHeight="1">
      <c r="A5" s="79" t="s">
        <v>343</v>
      </c>
      <c r="B5" s="172" t="s">
        <v>290</v>
      </c>
      <c r="C5" s="228" t="s">
        <v>291</v>
      </c>
      <c r="D5" s="228" t="s">
        <v>292</v>
      </c>
      <c r="E5" s="228" t="s">
        <v>293</v>
      </c>
      <c r="F5" s="228" t="s">
        <v>294</v>
      </c>
      <c r="G5" s="50"/>
      <c r="J5" s="135" t="s">
        <v>258</v>
      </c>
    </row>
    <row r="6" spans="1:10" s="129" customFormat="1" ht="108" customHeight="1">
      <c r="A6" s="79" t="s">
        <v>344</v>
      </c>
      <c r="B6" s="20" t="s">
        <v>689</v>
      </c>
      <c r="C6" s="228" t="s">
        <v>690</v>
      </c>
      <c r="D6" s="228" t="s">
        <v>691</v>
      </c>
      <c r="E6" s="228" t="s">
        <v>692</v>
      </c>
      <c r="F6" s="228" t="s">
        <v>693</v>
      </c>
      <c r="G6" s="50"/>
      <c r="J6" s="135" t="s">
        <v>256</v>
      </c>
    </row>
    <row r="7" spans="1:10" s="129" customFormat="1" ht="23.25">
      <c r="A7" s="112"/>
      <c r="B7" s="112"/>
      <c r="C7" s="112"/>
      <c r="D7" s="112"/>
      <c r="E7" s="112"/>
      <c r="F7" s="10" t="s">
        <v>47</v>
      </c>
      <c r="G7" s="100">
        <f>IF(ISERROR(AVERAGE(G5:G6)),"",AVERAGE(G5:G6))</f>
      </c>
      <c r="J7" s="135" t="s">
        <v>255</v>
      </c>
    </row>
    <row r="8" spans="1:10" s="129" customFormat="1" ht="20.25" customHeight="1">
      <c r="A8" s="112"/>
      <c r="B8" s="112"/>
      <c r="C8" s="112"/>
      <c r="D8" s="112"/>
      <c r="E8" s="112"/>
      <c r="F8" s="112"/>
      <c r="G8" s="112"/>
      <c r="J8" s="136" t="s">
        <v>254</v>
      </c>
    </row>
    <row r="9" spans="1:10" s="129" customFormat="1" ht="18.75" customHeight="1">
      <c r="A9" s="91" t="s">
        <v>385</v>
      </c>
      <c r="B9" s="92" t="str">
        <f>B3</f>
        <v>Alexandra Adams</v>
      </c>
      <c r="C9" s="112"/>
      <c r="D9" s="112"/>
      <c r="E9" s="112"/>
      <c r="F9" s="112"/>
      <c r="G9" s="112"/>
      <c r="J9" s="135" t="s">
        <v>257</v>
      </c>
    </row>
    <row r="10" spans="1:10" ht="38.25">
      <c r="A10" s="79" t="s">
        <v>387</v>
      </c>
      <c r="B10" s="1" t="s">
        <v>400</v>
      </c>
      <c r="C10" s="21" t="s">
        <v>90</v>
      </c>
      <c r="D10" s="21" t="s">
        <v>91</v>
      </c>
      <c r="E10" s="21" t="s">
        <v>92</v>
      </c>
      <c r="F10" s="21" t="s">
        <v>93</v>
      </c>
      <c r="G10" s="21" t="s">
        <v>336</v>
      </c>
      <c r="H10" s="131"/>
      <c r="J10" s="135" t="s">
        <v>100</v>
      </c>
    </row>
    <row r="11" spans="1:10" s="129" customFormat="1" ht="132" customHeight="1">
      <c r="A11" s="79" t="s">
        <v>343</v>
      </c>
      <c r="B11" s="20" t="s">
        <v>295</v>
      </c>
      <c r="C11" s="228" t="s">
        <v>296</v>
      </c>
      <c r="D11" s="228" t="s">
        <v>297</v>
      </c>
      <c r="E11" s="228" t="s">
        <v>309</v>
      </c>
      <c r="F11" s="228" t="s">
        <v>0</v>
      </c>
      <c r="G11" s="50"/>
      <c r="J11" s="137"/>
    </row>
    <row r="12" spans="1:10" s="129" customFormat="1" ht="170.25" customHeight="1">
      <c r="A12" s="79" t="s">
        <v>344</v>
      </c>
      <c r="B12" s="20" t="s">
        <v>694</v>
      </c>
      <c r="C12" s="228" t="s">
        <v>695</v>
      </c>
      <c r="D12" s="228" t="s">
        <v>696</v>
      </c>
      <c r="E12" s="228" t="s">
        <v>697</v>
      </c>
      <c r="F12" s="228" t="s">
        <v>698</v>
      </c>
      <c r="G12" s="50"/>
      <c r="J12" s="137"/>
    </row>
    <row r="13" spans="1:10" s="129" customFormat="1" ht="23.25">
      <c r="A13" s="112"/>
      <c r="B13" s="112"/>
      <c r="C13" s="112"/>
      <c r="D13" s="112"/>
      <c r="E13" s="112"/>
      <c r="F13" s="10" t="s">
        <v>48</v>
      </c>
      <c r="G13" s="100">
        <f>IF(ISERROR(AVERAGE(G11:G12)),"",AVERAGE(G11:G12))</f>
      </c>
      <c r="J13" s="138"/>
    </row>
    <row r="14" spans="1:10" s="129" customFormat="1" ht="12.75">
      <c r="A14" s="112"/>
      <c r="B14" s="112"/>
      <c r="C14" s="112"/>
      <c r="D14" s="112"/>
      <c r="E14" s="112"/>
      <c r="F14" s="112"/>
      <c r="G14" s="112"/>
      <c r="J14" s="132"/>
    </row>
    <row r="15" spans="1:10" s="129" customFormat="1" ht="15.75">
      <c r="A15" s="91" t="s">
        <v>385</v>
      </c>
      <c r="B15" s="92" t="str">
        <f>B3</f>
        <v>Alexandra Adams</v>
      </c>
      <c r="C15" s="112"/>
      <c r="D15" s="112"/>
      <c r="E15" s="112"/>
      <c r="F15" s="112"/>
      <c r="G15" s="112"/>
      <c r="J15" s="132"/>
    </row>
    <row r="16" spans="1:8" ht="38.25">
      <c r="A16" s="79" t="s">
        <v>388</v>
      </c>
      <c r="B16" s="1" t="s">
        <v>351</v>
      </c>
      <c r="C16" s="21" t="s">
        <v>90</v>
      </c>
      <c r="D16" s="21" t="s">
        <v>91</v>
      </c>
      <c r="E16" s="21" t="s">
        <v>92</v>
      </c>
      <c r="F16" s="21" t="s">
        <v>93</v>
      </c>
      <c r="G16" s="21" t="s">
        <v>336</v>
      </c>
      <c r="H16" s="131"/>
    </row>
    <row r="17" spans="1:7" ht="130.5" customHeight="1">
      <c r="A17" s="79" t="s">
        <v>343</v>
      </c>
      <c r="B17" s="20" t="s">
        <v>1</v>
      </c>
      <c r="C17" s="228" t="s">
        <v>3</v>
      </c>
      <c r="D17" s="228" t="s">
        <v>310</v>
      </c>
      <c r="E17" s="228" t="s">
        <v>4</v>
      </c>
      <c r="F17" s="229" t="s">
        <v>5</v>
      </c>
      <c r="G17" s="50"/>
    </row>
    <row r="18" spans="1:10" ht="84" customHeight="1">
      <c r="A18" s="79" t="s">
        <v>344</v>
      </c>
      <c r="B18" s="20" t="s">
        <v>2</v>
      </c>
      <c r="C18" s="228" t="s">
        <v>6</v>
      </c>
      <c r="D18" s="228" t="s">
        <v>7</v>
      </c>
      <c r="E18" s="228" t="s">
        <v>8</v>
      </c>
      <c r="F18" s="229" t="s">
        <v>9</v>
      </c>
      <c r="G18" s="50"/>
      <c r="J18" s="133"/>
    </row>
    <row r="19" spans="1:10" s="129" customFormat="1" ht="23.25">
      <c r="A19" s="112"/>
      <c r="B19" s="112"/>
      <c r="C19" s="112"/>
      <c r="D19" s="112"/>
      <c r="E19" s="112"/>
      <c r="F19" s="10" t="s">
        <v>49</v>
      </c>
      <c r="G19" s="100">
        <f>IF(ISERROR(AVERAGE(G17:G18)),"",AVERAGE(G17:G18))</f>
      </c>
      <c r="J19" s="132"/>
    </row>
    <row r="20" spans="1:10" s="129" customFormat="1" ht="15.75">
      <c r="A20" s="91"/>
      <c r="B20" s="112"/>
      <c r="C20" s="112"/>
      <c r="D20" s="112"/>
      <c r="E20" s="112"/>
      <c r="F20" s="112"/>
      <c r="G20" s="112"/>
      <c r="J20" s="132"/>
    </row>
    <row r="21" spans="1:10" s="129" customFormat="1" ht="15.75">
      <c r="A21" s="91" t="s">
        <v>385</v>
      </c>
      <c r="B21" s="92" t="str">
        <f>B3</f>
        <v>Alexandra Adams</v>
      </c>
      <c r="C21" s="112"/>
      <c r="D21" s="112"/>
      <c r="E21" s="112"/>
      <c r="F21" s="112"/>
      <c r="G21" s="112"/>
      <c r="J21" s="132"/>
    </row>
    <row r="22" spans="1:8" ht="25.5">
      <c r="A22" s="79" t="s">
        <v>389</v>
      </c>
      <c r="B22" s="1" t="s">
        <v>352</v>
      </c>
      <c r="C22" s="21" t="s">
        <v>90</v>
      </c>
      <c r="D22" s="21" t="s">
        <v>91</v>
      </c>
      <c r="E22" s="21" t="s">
        <v>92</v>
      </c>
      <c r="F22" s="21" t="s">
        <v>93</v>
      </c>
      <c r="G22" s="21" t="s">
        <v>336</v>
      </c>
      <c r="H22" s="131"/>
    </row>
    <row r="23" spans="1:7" ht="147.75" customHeight="1">
      <c r="A23" s="79" t="s">
        <v>343</v>
      </c>
      <c r="B23" s="20" t="s">
        <v>10</v>
      </c>
      <c r="C23" s="228" t="s">
        <v>11</v>
      </c>
      <c r="D23" s="228" t="s">
        <v>311</v>
      </c>
      <c r="E23" s="228" t="s">
        <v>12</v>
      </c>
      <c r="F23" s="228" t="s">
        <v>13</v>
      </c>
      <c r="G23" s="50"/>
    </row>
    <row r="24" spans="1:10" s="129" customFormat="1" ht="23.25">
      <c r="A24" s="112"/>
      <c r="B24" s="112"/>
      <c r="C24" s="112"/>
      <c r="D24" s="112"/>
      <c r="E24" s="112"/>
      <c r="F24" s="10" t="s">
        <v>50</v>
      </c>
      <c r="G24" s="100">
        <f>IF(ISERROR(AVERAGE(G23:G23)),"",AVERAGE(G23:G23))</f>
      </c>
      <c r="J24" s="132"/>
    </row>
    <row r="25" spans="1:10" s="129" customFormat="1" ht="12.75">
      <c r="A25" s="112"/>
      <c r="B25" s="112"/>
      <c r="C25" s="112"/>
      <c r="D25" s="112"/>
      <c r="E25" s="112"/>
      <c r="F25" s="112"/>
      <c r="G25" s="112"/>
      <c r="J25" s="132"/>
    </row>
    <row r="26" spans="1:7" ht="12.75">
      <c r="A26" s="75"/>
      <c r="B26" s="76"/>
      <c r="C26" s="76"/>
      <c r="D26" s="76"/>
      <c r="E26" s="76"/>
      <c r="F26" s="76"/>
      <c r="G26" s="77"/>
    </row>
    <row r="27" spans="1:10" s="129" customFormat="1" ht="12.75">
      <c r="A27" s="112"/>
      <c r="B27" s="112"/>
      <c r="C27" s="112"/>
      <c r="D27" s="112"/>
      <c r="E27" s="112"/>
      <c r="F27" s="112"/>
      <c r="G27" s="112"/>
      <c r="J27" s="132"/>
    </row>
    <row r="28" spans="1:10" s="129" customFormat="1" ht="24.75" customHeight="1">
      <c r="A28" s="91" t="s">
        <v>385</v>
      </c>
      <c r="B28" s="92" t="str">
        <f>$B$3</f>
        <v>Alexandra Adams</v>
      </c>
      <c r="C28" s="216" t="str">
        <f>HOME!E5</f>
        <v>2012-13</v>
      </c>
      <c r="D28" s="112"/>
      <c r="E28" s="112"/>
      <c r="F28" s="112"/>
      <c r="G28" s="112"/>
      <c r="J28" s="132"/>
    </row>
    <row r="29" spans="1:10" s="129" customFormat="1" ht="18.75" thickBot="1">
      <c r="A29" s="91" t="s">
        <v>122</v>
      </c>
      <c r="B29" s="207"/>
      <c r="C29" s="204"/>
      <c r="D29" s="205" t="s">
        <v>67</v>
      </c>
      <c r="E29" s="112"/>
      <c r="F29" s="112"/>
      <c r="G29" s="112"/>
      <c r="J29" s="132"/>
    </row>
    <row r="30" spans="1:5" s="129" customFormat="1" ht="33" thickBot="1" thickTop="1">
      <c r="A30" s="112"/>
      <c r="B30" s="19" t="s">
        <v>55</v>
      </c>
      <c r="C30" s="201" t="s">
        <v>700</v>
      </c>
      <c r="D30" s="105" t="s">
        <v>324</v>
      </c>
      <c r="E30" s="105" t="s">
        <v>325</v>
      </c>
    </row>
    <row r="31" spans="1:10" ht="39" thickTop="1">
      <c r="A31" s="79" t="s">
        <v>386</v>
      </c>
      <c r="B31" s="18" t="s">
        <v>390</v>
      </c>
      <c r="C31" s="4">
        <f>IF(ISERROR(AVERAGE(D31:E31)),"",AVERAGE(D31:E31))</f>
      </c>
      <c r="D31" s="16">
        <f>IF(G5="","",G5)</f>
      </c>
      <c r="E31" s="16">
        <f>IF(G6="","",G6)</f>
      </c>
      <c r="F31" s="124"/>
      <c r="G31" s="124"/>
      <c r="J31" s="124"/>
    </row>
    <row r="32" spans="1:10" ht="38.25">
      <c r="A32" s="79" t="s">
        <v>387</v>
      </c>
      <c r="B32" s="1" t="s">
        <v>391</v>
      </c>
      <c r="C32" s="4">
        <f>IF(ISERROR(AVERAGE(D32:E32)),"",AVERAGE(D32:E32))</f>
      </c>
      <c r="D32" s="16">
        <f>IF(G11="","",G11)</f>
      </c>
      <c r="E32" s="16">
        <f>IF(G12="","",G12)</f>
      </c>
      <c r="F32" s="124"/>
      <c r="G32" s="124"/>
      <c r="J32" s="124"/>
    </row>
    <row r="33" spans="1:10" ht="38.25">
      <c r="A33" s="79" t="s">
        <v>388</v>
      </c>
      <c r="B33" s="1" t="s">
        <v>392</v>
      </c>
      <c r="C33" s="4">
        <f>IF(ISERROR(AVERAGE(D33:E33)),"",AVERAGE(D33:E33))</f>
      </c>
      <c r="D33" s="16">
        <f>IF(G17="","",G17)</f>
      </c>
      <c r="E33" s="16">
        <f>IF(G18="","",G18)</f>
      </c>
      <c r="F33" s="124"/>
      <c r="G33" s="124"/>
      <c r="J33" s="124"/>
    </row>
    <row r="34" spans="1:10" ht="25.5">
      <c r="A34" s="79" t="s">
        <v>389</v>
      </c>
      <c r="B34" s="1" t="s">
        <v>393</v>
      </c>
      <c r="C34" s="4">
        <f>IF(ISERROR(AVERAGE(D34)),"",AVERAGE(D34))</f>
      </c>
      <c r="D34" s="16">
        <f>IF(G23="","",G23)</f>
      </c>
      <c r="E34" s="7"/>
      <c r="F34" s="124"/>
      <c r="G34" s="124"/>
      <c r="J34" s="124"/>
    </row>
    <row r="35" spans="1:10" s="129" customFormat="1" ht="13.5" thickBot="1">
      <c r="A35" s="112"/>
      <c r="B35" s="112"/>
      <c r="C35" s="112"/>
      <c r="D35" s="112"/>
      <c r="E35" s="112"/>
      <c r="F35" s="112"/>
      <c r="G35" s="112"/>
      <c r="J35" s="132"/>
    </row>
    <row r="36" spans="1:10" s="129" customFormat="1" ht="17.25" thickBot="1" thickTop="1">
      <c r="A36" s="112"/>
      <c r="B36" s="103" t="s">
        <v>328</v>
      </c>
      <c r="C36" s="15">
        <f>IF(ISERROR(AVERAGE(C31:C34)),"",AVERAGE(C31:C34))</f>
      </c>
      <c r="D36" s="112"/>
      <c r="E36" s="112"/>
      <c r="F36" s="112"/>
      <c r="G36" s="112"/>
      <c r="J36" s="132"/>
    </row>
    <row r="37" spans="1:10" s="129" customFormat="1" ht="13.5" thickTop="1">
      <c r="A37" s="112"/>
      <c r="B37" s="112"/>
      <c r="C37" s="112"/>
      <c r="D37" s="112"/>
      <c r="E37" s="112"/>
      <c r="F37" s="112"/>
      <c r="G37" s="112"/>
      <c r="J37" s="132"/>
    </row>
    <row r="38" spans="1:10" s="126" customFormat="1" ht="15.75">
      <c r="A38" s="8"/>
      <c r="B38" s="127" t="s">
        <v>510</v>
      </c>
      <c r="C38" s="6"/>
      <c r="D38" s="6"/>
      <c r="E38" s="6"/>
      <c r="F38" s="6"/>
      <c r="G38"/>
      <c r="J38" s="132"/>
    </row>
    <row r="39" spans="7:10" ht="18">
      <c r="G39" s="88"/>
      <c r="J39" s="134"/>
    </row>
    <row r="40" ht="18">
      <c r="J40" s="134"/>
    </row>
    <row r="42" ht="12.75">
      <c r="D42" s="112"/>
    </row>
  </sheetData>
  <sheetProtection sheet="1" selectLockedCells="1"/>
  <mergeCells count="1">
    <mergeCell ref="A1:G1"/>
  </mergeCells>
  <dataValidations count="1">
    <dataValidation type="whole" allowBlank="1" showInputMessage="1" showErrorMessage="1" promptTitle="Enter a Value of" prompt="       1, 2, 3 or 4" errorTitle="Invalid Data" error="Enter a Whole Number value from 1 - 4&#10;" sqref="G5:G6 G11:G12 G17:G18 G23">
      <formula1>1</formula1>
      <formula2>4</formula2>
    </dataValidation>
  </dataValidations>
  <printOptions/>
  <pageMargins left="0.75" right="0.75" top="1" bottom="1" header="0.5" footer="0.5"/>
  <pageSetup fitToHeight="3" fitToWidth="1" horizontalDpi="600" verticalDpi="600" orientation="landscape" scale="67" r:id="rId2"/>
  <drawing r:id="rId1"/>
</worksheet>
</file>

<file path=xl/worksheets/sheet9.xml><?xml version="1.0" encoding="utf-8"?>
<worksheet xmlns="http://schemas.openxmlformats.org/spreadsheetml/2006/main" xmlns:r="http://schemas.openxmlformats.org/officeDocument/2006/relationships">
  <sheetPr codeName="Sheet18">
    <pageSetUpPr fitToPage="1"/>
  </sheetPr>
  <dimension ref="A1:K42"/>
  <sheetViews>
    <sheetView zoomScalePageLayoutView="0" workbookViewId="0" topLeftCell="A1">
      <pane ySplit="1" topLeftCell="A2" activePane="bottomLeft" state="frozen"/>
      <selection pane="topLeft" activeCell="H5" sqref="H5"/>
      <selection pane="bottomLeft" activeCell="G5" sqref="G5"/>
    </sheetView>
  </sheetViews>
  <sheetFormatPr defaultColWidth="8.8515625" defaultRowHeight="12.75"/>
  <cols>
    <col min="1" max="1" width="15.00390625" style="88" bestFit="1" customWidth="1"/>
    <col min="2" max="2" width="35.57421875" style="88" customWidth="1"/>
    <col min="3" max="5" width="25.8515625" style="88" customWidth="1"/>
    <col min="6" max="6" width="29.8515625" style="88" customWidth="1"/>
    <col min="7" max="7" width="12.140625" style="88" customWidth="1"/>
    <col min="8" max="8" width="8.8515625" style="113" customWidth="1"/>
    <col min="9" max="10" width="8.8515625" style="124" customWidth="1"/>
    <col min="11" max="11" width="9.7109375" style="132" customWidth="1"/>
    <col min="12" max="16384" width="8.8515625" style="124" customWidth="1"/>
  </cols>
  <sheetData>
    <row r="1" spans="1:8" ht="30" customHeight="1" thickBot="1">
      <c r="A1" s="277"/>
      <c r="B1" s="278"/>
      <c r="C1" s="278"/>
      <c r="D1" s="278"/>
      <c r="E1" s="278"/>
      <c r="F1" s="278"/>
      <c r="G1" s="278"/>
      <c r="H1" s="278"/>
    </row>
    <row r="2" spans="1:8" ht="27.75" customHeight="1">
      <c r="A2" s="87"/>
      <c r="C2" s="114" t="s">
        <v>22</v>
      </c>
      <c r="F2"/>
      <c r="G2" s="116"/>
      <c r="H2" s="88"/>
    </row>
    <row r="3" spans="1:7" ht="24.75" customHeight="1">
      <c r="A3" s="91" t="s">
        <v>109</v>
      </c>
      <c r="B3" s="123" t="str">
        <f>IF(HOME!C3="","",HOME!C3)</f>
        <v>Alexandra Adams</v>
      </c>
      <c r="C3" s="217" t="str">
        <f>HOME!E5</f>
        <v>2012-13</v>
      </c>
      <c r="D3" s="164"/>
      <c r="E3" s="163"/>
      <c r="F3" s="165"/>
      <c r="G3" s="166"/>
    </row>
    <row r="4" spans="1:9" ht="58.5" customHeight="1">
      <c r="A4" s="121"/>
      <c r="B4" s="115"/>
      <c r="C4" s="21" t="s">
        <v>333</v>
      </c>
      <c r="D4" s="21" t="s">
        <v>318</v>
      </c>
      <c r="E4" s="21" t="s">
        <v>319</v>
      </c>
      <c r="F4" s="21" t="s">
        <v>334</v>
      </c>
      <c r="G4" s="21" t="s">
        <v>336</v>
      </c>
      <c r="H4" s="131"/>
      <c r="I4" s="131"/>
    </row>
    <row r="5" spans="1:11" ht="60.75" customHeight="1">
      <c r="A5" s="79" t="s">
        <v>108</v>
      </c>
      <c r="B5" s="14" t="s">
        <v>321</v>
      </c>
      <c r="C5" s="228" t="s">
        <v>60</v>
      </c>
      <c r="D5" s="228" t="s">
        <v>61</v>
      </c>
      <c r="E5" s="228" t="s">
        <v>63</v>
      </c>
      <c r="F5" s="228" t="s">
        <v>62</v>
      </c>
      <c r="G5" s="50"/>
      <c r="H5" s="131"/>
      <c r="I5" s="131"/>
      <c r="K5" s="135" t="s">
        <v>258</v>
      </c>
    </row>
    <row r="6" spans="1:11" ht="23.25">
      <c r="A6" s="122"/>
      <c r="B6" s="117"/>
      <c r="C6" s="118"/>
      <c r="D6" s="118"/>
      <c r="E6" s="118"/>
      <c r="F6" s="119"/>
      <c r="G6" s="120"/>
      <c r="H6" s="131"/>
      <c r="K6" s="135" t="s">
        <v>256</v>
      </c>
    </row>
    <row r="7" spans="1:11" ht="12.75">
      <c r="A7" s="75"/>
      <c r="B7" s="76"/>
      <c r="C7" s="76"/>
      <c r="D7" s="76"/>
      <c r="E7" s="76"/>
      <c r="F7" s="76"/>
      <c r="G7" s="77"/>
      <c r="H7" s="131"/>
      <c r="K7" s="135" t="s">
        <v>335</v>
      </c>
    </row>
    <row r="8" spans="8:11" ht="12.75">
      <c r="H8" s="131"/>
      <c r="K8" s="135"/>
    </row>
    <row r="9" s="88" customFormat="1" ht="12.75">
      <c r="H9" s="131"/>
    </row>
    <row r="10" s="88" customFormat="1" ht="12.75"/>
    <row r="11" s="88" customFormat="1" ht="12.75"/>
    <row r="12" s="88" customFormat="1" ht="58.5" customHeight="1"/>
    <row r="13" s="88" customFormat="1" ht="12.75"/>
    <row r="14" s="88" customFormat="1" ht="22.5" customHeight="1"/>
    <row r="15" s="88" customFormat="1" ht="12.75"/>
    <row r="16" s="88" customFormat="1" ht="12.75"/>
    <row r="33" s="88" customFormat="1" ht="12.75"/>
    <row r="34" s="88" customFormat="1" ht="12.75"/>
    <row r="41" ht="18">
      <c r="K41" s="134"/>
    </row>
    <row r="42" ht="18">
      <c r="K42" s="134"/>
    </row>
  </sheetData>
  <sheetProtection sheet="1" selectLockedCells="1"/>
  <mergeCells count="1">
    <mergeCell ref="A1:H1"/>
  </mergeCells>
  <dataValidations count="2">
    <dataValidation type="list" allowBlank="1" showInputMessage="1" showErrorMessage="1" prompt="AA - Artifact Analysis&#10;EB - Evidence Binder&#10;MM - Multiple Measures&#10;OB - Observation&#10;SR - Self Reported&#10;SS - Student Survey&#10;V - Video&#10;" sqref="H5">
      <formula1>$K$5:$K$11</formula1>
    </dataValidation>
    <dataValidation type="whole" allowBlank="1" showInputMessage="1" showErrorMessage="1" promptTitle="Enter a Whole Number Value" prompt="       0 - 20" errorTitle="Invalid Data" error="Enter a Whole Number from 0 - 20" sqref="G5">
      <formula1>0</formula1>
      <formula2>20</formula2>
    </dataValidation>
  </dataValidations>
  <printOptions/>
  <pageMargins left="0.75" right="0.75" top="1" bottom="1" header="0.5" footer="0.5"/>
  <pageSetup fitToHeight="1" fitToWidth="1" horizontalDpi="600" verticalDpi="600" orientation="landscape"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Mahar;rsherman@westelcom.com</dc:creator>
  <cp:keywords/>
  <dc:description/>
  <cp:lastModifiedBy>esintern</cp:lastModifiedBy>
  <cp:lastPrinted>2013-01-29T18:34:48Z</cp:lastPrinted>
  <dcterms:created xsi:type="dcterms:W3CDTF">2010-09-24T11:08:30Z</dcterms:created>
  <dcterms:modified xsi:type="dcterms:W3CDTF">2013-01-30T18:12:52Z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